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Gaming\Seven Days to the River Rhine\"/>
    </mc:Choice>
  </mc:AlternateContent>
  <xr:revisionPtr revIDLastSave="0" documentId="13_ncr:1_{88DA0B64-3B91-4FC3-BC21-BE12B71B7D3E}" xr6:coauthVersionLast="45" xr6:coauthVersionMax="46" xr10:uidLastSave="{00000000-0000-0000-0000-000000000000}"/>
  <bookViews>
    <workbookView xWindow="-120" yWindow="-120" windowWidth="20730" windowHeight="11160" activeTab="1" xr2:uid="{AC03BD91-1866-406E-92CA-000DB3AF7449}"/>
  </bookViews>
  <sheets>
    <sheet name="Data" sheetId="1" r:id="rId1"/>
    <sheet name="Army list" sheetId="2" r:id="rId2"/>
    <sheet name="Drop down lists" sheetId="3" r:id="rId3"/>
  </sheets>
  <externalReferences>
    <externalReference r:id="rId4"/>
  </externalReferences>
  <definedNames>
    <definedName name="Helicopter">'Drop down lists'!$BO$2:$BO$1048576</definedName>
    <definedName name="Infantry">'Drop down lists'!$AY$2:$AY$1048576</definedName>
    <definedName name="Light">'Drop down lists'!$C$2:$C$1048576</definedName>
    <definedName name="MBT">'Drop down lists'!$AI$2:$AI$1048576</definedName>
    <definedName name="Support">'Drop down lists'!$S$2:$S$1048576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H38" i="2" l="1"/>
  <c r="H37" i="2"/>
  <c r="E24" i="2" l="1"/>
  <c r="E25" i="2"/>
  <c r="E27" i="2"/>
  <c r="E10" i="2"/>
  <c r="E28" i="2"/>
  <c r="E29" i="2"/>
  <c r="E30" i="2"/>
  <c r="E31" i="2"/>
  <c r="E32" i="2"/>
  <c r="E33" i="2"/>
  <c r="F24" i="2"/>
  <c r="G24" i="2"/>
  <c r="H24" i="2"/>
  <c r="I24" i="2"/>
  <c r="J24" i="2"/>
  <c r="K24" i="2"/>
  <c r="L24" i="2"/>
  <c r="M24" i="2"/>
  <c r="N24" i="2"/>
  <c r="O24" i="2"/>
  <c r="P24" i="2"/>
  <c r="Q24" i="2"/>
  <c r="F25" i="2"/>
  <c r="G25" i="2"/>
  <c r="H25" i="2"/>
  <c r="I25" i="2"/>
  <c r="J25" i="2"/>
  <c r="K25" i="2"/>
  <c r="L25" i="2"/>
  <c r="M25" i="2"/>
  <c r="N25" i="2"/>
  <c r="O25" i="2"/>
  <c r="P25" i="2"/>
  <c r="Q25" i="2"/>
  <c r="K20" i="2"/>
  <c r="L20" i="2"/>
  <c r="M20" i="2"/>
  <c r="N20" i="2"/>
  <c r="O20" i="2"/>
  <c r="P20" i="2"/>
  <c r="Q20" i="2"/>
  <c r="R20" i="2"/>
  <c r="K4" i="2"/>
  <c r="L4" i="2"/>
  <c r="M4" i="2"/>
  <c r="N4" i="2"/>
  <c r="O4" i="2"/>
  <c r="P4" i="2"/>
  <c r="Q4" i="2"/>
  <c r="R4" i="2"/>
  <c r="K10" i="2"/>
  <c r="L10" i="2"/>
  <c r="M10" i="2"/>
  <c r="N10" i="2"/>
  <c r="O10" i="2"/>
  <c r="P10" i="2"/>
  <c r="Q10" i="2"/>
  <c r="R10" i="2"/>
  <c r="K14" i="2"/>
  <c r="L14" i="2"/>
  <c r="M14" i="2"/>
  <c r="N14" i="2"/>
  <c r="O14" i="2"/>
  <c r="P14" i="2"/>
  <c r="Q14" i="2"/>
  <c r="R14" i="2"/>
  <c r="K22" i="2"/>
  <c r="L22" i="2"/>
  <c r="M22" i="2"/>
  <c r="N22" i="2"/>
  <c r="O22" i="2"/>
  <c r="P22" i="2"/>
  <c r="Q22" i="2"/>
  <c r="R22" i="2"/>
  <c r="K19" i="2"/>
  <c r="L19" i="2"/>
  <c r="M19" i="2"/>
  <c r="N19" i="2"/>
  <c r="O19" i="2"/>
  <c r="P19" i="2"/>
  <c r="Q19" i="2"/>
  <c r="R19" i="2"/>
  <c r="K5" i="2"/>
  <c r="L5" i="2"/>
  <c r="M5" i="2"/>
  <c r="N5" i="2"/>
  <c r="O5" i="2"/>
  <c r="P5" i="2"/>
  <c r="Q5" i="2"/>
  <c r="R5" i="2"/>
  <c r="K6" i="2"/>
  <c r="L6" i="2"/>
  <c r="M6" i="2"/>
  <c r="N6" i="2"/>
  <c r="O6" i="2"/>
  <c r="P6" i="2"/>
  <c r="Q6" i="2"/>
  <c r="R6" i="2"/>
  <c r="K16" i="2"/>
  <c r="L16" i="2"/>
  <c r="M16" i="2"/>
  <c r="N16" i="2"/>
  <c r="O16" i="2"/>
  <c r="P16" i="2"/>
  <c r="Q16" i="2"/>
  <c r="R16" i="2"/>
  <c r="K28" i="2"/>
  <c r="L28" i="2"/>
  <c r="M28" i="2"/>
  <c r="N28" i="2"/>
  <c r="O28" i="2"/>
  <c r="P28" i="2"/>
  <c r="Q28" i="2"/>
  <c r="R28" i="2"/>
  <c r="K7" i="2"/>
  <c r="L7" i="2"/>
  <c r="M7" i="2"/>
  <c r="N7" i="2"/>
  <c r="O7" i="2"/>
  <c r="P7" i="2"/>
  <c r="Q7" i="2"/>
  <c r="R7" i="2"/>
  <c r="K15" i="2"/>
  <c r="L15" i="2"/>
  <c r="M15" i="2"/>
  <c r="N15" i="2"/>
  <c r="O15" i="2"/>
  <c r="P15" i="2"/>
  <c r="Q15" i="2"/>
  <c r="R15" i="2"/>
  <c r="K26" i="2"/>
  <c r="L26" i="2"/>
  <c r="M26" i="2"/>
  <c r="N26" i="2"/>
  <c r="O26" i="2"/>
  <c r="P26" i="2"/>
  <c r="Q26" i="2"/>
  <c r="R26" i="2"/>
  <c r="K11" i="2"/>
  <c r="L11" i="2"/>
  <c r="M11" i="2"/>
  <c r="N11" i="2"/>
  <c r="O11" i="2"/>
  <c r="P11" i="2"/>
  <c r="Q11" i="2"/>
  <c r="R11" i="2"/>
  <c r="R25" i="2"/>
  <c r="K21" i="2"/>
  <c r="L21" i="2"/>
  <c r="M21" i="2"/>
  <c r="N21" i="2"/>
  <c r="O21" i="2"/>
  <c r="P21" i="2"/>
  <c r="Q21" i="2"/>
  <c r="R21" i="2"/>
  <c r="R24" i="2"/>
  <c r="K12" i="2"/>
  <c r="L12" i="2"/>
  <c r="M12" i="2"/>
  <c r="N12" i="2"/>
  <c r="O12" i="2"/>
  <c r="P12" i="2"/>
  <c r="Q12" i="2"/>
  <c r="R12" i="2"/>
  <c r="K17" i="2"/>
  <c r="L17" i="2"/>
  <c r="M17" i="2"/>
  <c r="N17" i="2"/>
  <c r="O17" i="2"/>
  <c r="P17" i="2"/>
  <c r="Q17" i="2"/>
  <c r="R17" i="2"/>
  <c r="K8" i="2"/>
  <c r="L8" i="2"/>
  <c r="M8" i="2"/>
  <c r="N8" i="2"/>
  <c r="O8" i="2"/>
  <c r="P8" i="2"/>
  <c r="Q8" i="2"/>
  <c r="R8" i="2"/>
  <c r="K9" i="2"/>
  <c r="L9" i="2"/>
  <c r="M9" i="2"/>
  <c r="N9" i="2"/>
  <c r="O9" i="2"/>
  <c r="P9" i="2"/>
  <c r="Q9" i="2"/>
  <c r="R9" i="2"/>
  <c r="K23" i="2"/>
  <c r="L23" i="2"/>
  <c r="M23" i="2"/>
  <c r="N23" i="2"/>
  <c r="O23" i="2"/>
  <c r="P23" i="2"/>
  <c r="Q23" i="2"/>
  <c r="R23" i="2"/>
  <c r="K18" i="2"/>
  <c r="L18" i="2"/>
  <c r="M18" i="2"/>
  <c r="N18" i="2"/>
  <c r="O18" i="2"/>
  <c r="P18" i="2"/>
  <c r="Q18" i="2"/>
  <c r="R18" i="2"/>
  <c r="K27" i="2"/>
  <c r="L27" i="2"/>
  <c r="M27" i="2"/>
  <c r="N27" i="2"/>
  <c r="O27" i="2"/>
  <c r="P27" i="2"/>
  <c r="Q27" i="2"/>
  <c r="R27" i="2"/>
  <c r="K29" i="2"/>
  <c r="L29" i="2"/>
  <c r="M29" i="2"/>
  <c r="N29" i="2"/>
  <c r="O29" i="2"/>
  <c r="P29" i="2"/>
  <c r="Q29" i="2"/>
  <c r="R29" i="2"/>
  <c r="K30" i="2"/>
  <c r="L30" i="2"/>
  <c r="M30" i="2"/>
  <c r="N30" i="2"/>
  <c r="O30" i="2"/>
  <c r="P30" i="2"/>
  <c r="Q30" i="2"/>
  <c r="R30" i="2"/>
  <c r="K31" i="2"/>
  <c r="L31" i="2"/>
  <c r="M31" i="2"/>
  <c r="N31" i="2"/>
  <c r="O31" i="2"/>
  <c r="P31" i="2"/>
  <c r="Q31" i="2"/>
  <c r="R31" i="2"/>
  <c r="K32" i="2"/>
  <c r="L32" i="2"/>
  <c r="M32" i="2"/>
  <c r="N32" i="2"/>
  <c r="O32" i="2"/>
  <c r="P32" i="2"/>
  <c r="Q32" i="2"/>
  <c r="R32" i="2"/>
  <c r="K33" i="2"/>
  <c r="L33" i="2"/>
  <c r="M33" i="2"/>
  <c r="N33" i="2"/>
  <c r="O33" i="2"/>
  <c r="P33" i="2"/>
  <c r="Q33" i="2"/>
  <c r="R33" i="2"/>
  <c r="Q13" i="2"/>
  <c r="R13" i="2"/>
  <c r="P13" i="2"/>
  <c r="O13" i="2"/>
  <c r="N13" i="2"/>
  <c r="M13" i="2"/>
  <c r="L13" i="2"/>
  <c r="K13" i="2"/>
  <c r="J13" i="2"/>
  <c r="E13" i="2"/>
  <c r="F13" i="2"/>
  <c r="G13" i="2"/>
  <c r="H13" i="2"/>
  <c r="I13" i="2"/>
  <c r="E20" i="2"/>
  <c r="F20" i="2"/>
  <c r="G20" i="2"/>
  <c r="H20" i="2"/>
  <c r="I20" i="2"/>
  <c r="J20" i="2"/>
  <c r="F4" i="2"/>
  <c r="G4" i="2"/>
  <c r="H4" i="2"/>
  <c r="I4" i="2"/>
  <c r="J4" i="2"/>
  <c r="F10" i="2"/>
  <c r="G10" i="2"/>
  <c r="H10" i="2"/>
  <c r="I10" i="2"/>
  <c r="J10" i="2"/>
  <c r="E14" i="2"/>
  <c r="F14" i="2"/>
  <c r="G14" i="2"/>
  <c r="H14" i="2"/>
  <c r="I14" i="2"/>
  <c r="J14" i="2"/>
  <c r="E22" i="2"/>
  <c r="F22" i="2"/>
  <c r="G22" i="2"/>
  <c r="H22" i="2"/>
  <c r="I22" i="2"/>
  <c r="J22" i="2"/>
  <c r="E19" i="2"/>
  <c r="F19" i="2"/>
  <c r="G19" i="2"/>
  <c r="H19" i="2"/>
  <c r="I19" i="2"/>
  <c r="J19" i="2"/>
  <c r="E5" i="2"/>
  <c r="F5" i="2"/>
  <c r="G5" i="2"/>
  <c r="H5" i="2"/>
  <c r="I5" i="2"/>
  <c r="J5" i="2"/>
  <c r="E6" i="2"/>
  <c r="F6" i="2"/>
  <c r="G6" i="2"/>
  <c r="H6" i="2"/>
  <c r="I6" i="2"/>
  <c r="J6" i="2"/>
  <c r="E16" i="2"/>
  <c r="F16" i="2"/>
  <c r="G16" i="2"/>
  <c r="H16" i="2"/>
  <c r="I16" i="2"/>
  <c r="J16" i="2"/>
  <c r="F28" i="2"/>
  <c r="G28" i="2"/>
  <c r="H28" i="2"/>
  <c r="I28" i="2"/>
  <c r="J28" i="2"/>
  <c r="E7" i="2"/>
  <c r="F7" i="2"/>
  <c r="G7" i="2"/>
  <c r="H7" i="2"/>
  <c r="I7" i="2"/>
  <c r="J7" i="2"/>
  <c r="E15" i="2"/>
  <c r="F15" i="2"/>
  <c r="G15" i="2"/>
  <c r="H15" i="2"/>
  <c r="I15" i="2"/>
  <c r="J15" i="2"/>
  <c r="E26" i="2"/>
  <c r="F26" i="2"/>
  <c r="G26" i="2"/>
  <c r="H26" i="2"/>
  <c r="I26" i="2"/>
  <c r="J26" i="2"/>
  <c r="E11" i="2"/>
  <c r="F11" i="2"/>
  <c r="G11" i="2"/>
  <c r="H11" i="2"/>
  <c r="I11" i="2"/>
  <c r="J11" i="2"/>
  <c r="E21" i="2"/>
  <c r="F21" i="2"/>
  <c r="G21" i="2"/>
  <c r="H21" i="2"/>
  <c r="I21" i="2"/>
  <c r="J21" i="2"/>
  <c r="E12" i="2"/>
  <c r="F12" i="2"/>
  <c r="G12" i="2"/>
  <c r="H12" i="2"/>
  <c r="I12" i="2"/>
  <c r="J12" i="2"/>
  <c r="E17" i="2"/>
  <c r="F17" i="2"/>
  <c r="G17" i="2"/>
  <c r="H17" i="2"/>
  <c r="I17" i="2"/>
  <c r="J17" i="2"/>
  <c r="E8" i="2"/>
  <c r="F8" i="2"/>
  <c r="G8" i="2"/>
  <c r="H8" i="2"/>
  <c r="I8" i="2"/>
  <c r="J8" i="2"/>
  <c r="E9" i="2"/>
  <c r="F9" i="2"/>
  <c r="G9" i="2"/>
  <c r="H9" i="2"/>
  <c r="I9" i="2"/>
  <c r="J9" i="2"/>
  <c r="E23" i="2"/>
  <c r="F23" i="2"/>
  <c r="G23" i="2"/>
  <c r="H23" i="2"/>
  <c r="I23" i="2"/>
  <c r="J23" i="2"/>
  <c r="E18" i="2"/>
  <c r="F18" i="2"/>
  <c r="G18" i="2"/>
  <c r="H18" i="2"/>
  <c r="I18" i="2"/>
  <c r="J18" i="2"/>
  <c r="F27" i="2"/>
  <c r="G27" i="2"/>
  <c r="H27" i="2"/>
  <c r="I27" i="2"/>
  <c r="J27" i="2"/>
  <c r="F29" i="2"/>
  <c r="G29" i="2"/>
  <c r="H29" i="2"/>
  <c r="I29" i="2"/>
  <c r="J29" i="2"/>
  <c r="F30" i="2"/>
  <c r="G30" i="2"/>
  <c r="H30" i="2"/>
  <c r="I30" i="2"/>
  <c r="J30" i="2"/>
  <c r="F31" i="2"/>
  <c r="G31" i="2"/>
  <c r="H31" i="2"/>
  <c r="I31" i="2"/>
  <c r="J31" i="2"/>
  <c r="F32" i="2"/>
  <c r="G32" i="2"/>
  <c r="H32" i="2"/>
  <c r="I32" i="2"/>
  <c r="J32" i="2"/>
  <c r="J33" i="2"/>
  <c r="I33" i="2"/>
  <c r="H33" i="2"/>
  <c r="G33" i="2"/>
  <c r="F33" i="2"/>
  <c r="G34" i="2" l="1"/>
  <c r="D38" i="2" s="1"/>
  <c r="E34" i="2"/>
  <c r="J34" i="2"/>
  <c r="L36" i="2" s="1"/>
  <c r="L39" i="2" s="1"/>
  <c r="F34" i="2"/>
  <c r="H34" i="2"/>
  <c r="I34" i="2"/>
  <c r="L38" i="2" l="1"/>
  <c r="L37" i="2"/>
  <c r="C2" i="2"/>
  <c r="D37" i="2"/>
  <c r="D36" i="2"/>
  <c r="F2" i="2"/>
</calcChain>
</file>

<file path=xl/sharedStrings.xml><?xml version="1.0" encoding="utf-8"?>
<sst xmlns="http://schemas.openxmlformats.org/spreadsheetml/2006/main" count="364" uniqueCount="124">
  <si>
    <t>Unit</t>
  </si>
  <si>
    <t>Cost</t>
  </si>
  <si>
    <t>BP</t>
  </si>
  <si>
    <t>CP</t>
  </si>
  <si>
    <t>Inf</t>
  </si>
  <si>
    <t>Sup</t>
  </si>
  <si>
    <t>APC</t>
  </si>
  <si>
    <t>Infantry</t>
  </si>
  <si>
    <t>Mortar</t>
  </si>
  <si>
    <t>No</t>
  </si>
  <si>
    <t>BP 2/3</t>
  </si>
  <si>
    <t>BP 3/4</t>
  </si>
  <si>
    <t>Units</t>
  </si>
  <si>
    <t>1/2</t>
  </si>
  <si>
    <t>3/4</t>
  </si>
  <si>
    <t>2/3</t>
  </si>
  <si>
    <t>Column1</t>
  </si>
  <si>
    <t>Column2</t>
  </si>
  <si>
    <t>Column3</t>
  </si>
  <si>
    <t>Column4</t>
  </si>
  <si>
    <t>Column5</t>
  </si>
  <si>
    <t>12h</t>
  </si>
  <si>
    <t>Column6</t>
  </si>
  <si>
    <t>17s</t>
  </si>
  <si>
    <t>4+</t>
  </si>
  <si>
    <t>Column42</t>
  </si>
  <si>
    <t>Column7</t>
  </si>
  <si>
    <t>n/a</t>
  </si>
  <si>
    <t>5+</t>
  </si>
  <si>
    <t>Front</t>
  </si>
  <si>
    <t>Side</t>
  </si>
  <si>
    <t>Wpn</t>
  </si>
  <si>
    <t>To hit</t>
  </si>
  <si>
    <t>Morale</t>
  </si>
  <si>
    <t>ATGM hit</t>
  </si>
  <si>
    <t>ATGM Wpn</t>
  </si>
  <si>
    <t>Notes</t>
  </si>
  <si>
    <t>7h</t>
  </si>
  <si>
    <t>4a</t>
  </si>
  <si>
    <t>8i</t>
  </si>
  <si>
    <t>6+</t>
  </si>
  <si>
    <t>8+m</t>
  </si>
  <si>
    <t>SAM</t>
  </si>
  <si>
    <t>MANPAD, LAW</t>
  </si>
  <si>
    <t>Reserve</t>
  </si>
  <si>
    <t>Type</t>
  </si>
  <si>
    <t>Support</t>
  </si>
  <si>
    <t>Light</t>
  </si>
  <si>
    <t>MBT</t>
  </si>
  <si>
    <t>Helicopter</t>
  </si>
  <si>
    <t>Yes</t>
  </si>
  <si>
    <t>Callsign/ ID</t>
  </si>
  <si>
    <t>Force</t>
  </si>
  <si>
    <t>Commander</t>
  </si>
  <si>
    <t>Subordinate</t>
  </si>
  <si>
    <t>CP (including commander)</t>
  </si>
  <si>
    <t>British Force</t>
  </si>
  <si>
    <t>Version 3.2</t>
  </si>
  <si>
    <t>Rockets</t>
  </si>
  <si>
    <t>Mi24 Hind</t>
  </si>
  <si>
    <t>AT3 Saggar Team</t>
  </si>
  <si>
    <t>9h</t>
  </si>
  <si>
    <t>2S9 Nona mortar</t>
  </si>
  <si>
    <t>AGS17</t>
  </si>
  <si>
    <t>Grenade Launcher</t>
  </si>
  <si>
    <t>ASU57</t>
  </si>
  <si>
    <t>Fixed Forward</t>
  </si>
  <si>
    <t>ASU85</t>
  </si>
  <si>
    <t>BMD1</t>
  </si>
  <si>
    <t>BMD2</t>
  </si>
  <si>
    <t>10h</t>
  </si>
  <si>
    <t>BMP1</t>
  </si>
  <si>
    <t>BMP2</t>
  </si>
  <si>
    <t>BRDM Spandrel</t>
  </si>
  <si>
    <t>BRDM2</t>
  </si>
  <si>
    <t>BRM1</t>
  </si>
  <si>
    <t>BTR50</t>
  </si>
  <si>
    <t>BTR60</t>
  </si>
  <si>
    <t>BTR70</t>
  </si>
  <si>
    <t>MTLB AT</t>
  </si>
  <si>
    <t>PT76</t>
  </si>
  <si>
    <t>SAM13 Gopher</t>
  </si>
  <si>
    <t>SAM8 Gecko</t>
  </si>
  <si>
    <t>SAM9 Gaskin</t>
  </si>
  <si>
    <t>Saxhorn Team</t>
  </si>
  <si>
    <t>T34/85</t>
  </si>
  <si>
    <t>T55A</t>
  </si>
  <si>
    <t>T55M</t>
  </si>
  <si>
    <t>Tank Missile</t>
  </si>
  <si>
    <t>T55M6</t>
  </si>
  <si>
    <t>T62A</t>
  </si>
  <si>
    <t>T62M</t>
  </si>
  <si>
    <t>T64A</t>
  </si>
  <si>
    <t>Fast</t>
  </si>
  <si>
    <t>T64B</t>
  </si>
  <si>
    <t>14s</t>
  </si>
  <si>
    <t>Fast, Special Armour, Tank Missile</t>
  </si>
  <si>
    <t>T72 Ural</t>
  </si>
  <si>
    <t>T72A</t>
  </si>
  <si>
    <t>15s</t>
  </si>
  <si>
    <t>13s</t>
  </si>
  <si>
    <t>T72B</t>
  </si>
  <si>
    <t>16s</t>
  </si>
  <si>
    <t>T72G</t>
  </si>
  <si>
    <t>T72M1</t>
  </si>
  <si>
    <t>T72M</t>
  </si>
  <si>
    <t>T80B</t>
  </si>
  <si>
    <t>Fast, Tank Missile</t>
  </si>
  <si>
    <t>T80U</t>
  </si>
  <si>
    <t>18s</t>
  </si>
  <si>
    <t>Fast, Thermal, Tank Missile, Special Armour</t>
  </si>
  <si>
    <t>ZSU23-4 Shilka</t>
  </si>
  <si>
    <t>5a</t>
  </si>
  <si>
    <t>AA Gun (6+)</t>
  </si>
  <si>
    <t>ZSU57</t>
  </si>
  <si>
    <t>AA Gun (7+)</t>
  </si>
  <si>
    <t>Amphibious</t>
  </si>
  <si>
    <t>ATV, Recce, Amphibious</t>
  </si>
  <si>
    <t>APC, Amphibious</t>
  </si>
  <si>
    <t>Recce, Amphibious</t>
  </si>
  <si>
    <t>APC, ATV, Amphibious</t>
  </si>
  <si>
    <t>Mortar, Amphibious</t>
  </si>
  <si>
    <t>Fixed Forward, Amphibious</t>
  </si>
  <si>
    <t>SAM, Amphibious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</si>
</sst>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9" fontId="6" fillId="0" borderId="1" xfId="0" quotePrefix="1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16" fontId="6" fillId="0" borderId="1" xfId="0" quotePrefix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0</xdr:row>
          <xdr:rowOff>47625</xdr:rowOff>
        </xdr:from>
        <xdr:to>
          <xdr:col>17</xdr:col>
          <xdr:colOff>1819275</xdr:colOff>
          <xdr:row>1</xdr:row>
          <xdr:rowOff>19050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Clear_7DttRR_Data_2"/>
    </defined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66939A-8B91-49D3-BD40-BEFDD2980900}" name="British" displayName="British" ref="A1:O44" totalsRowShown="0">
  <autoFilter ref="A1:O44" xr:uid="{70F61E97-1117-4893-9B21-19DF650F979F}"/>
  <sortState xmlns:xlrd2="http://schemas.microsoft.com/office/spreadsheetml/2017/richdata2" ref="A2:O39">
    <sortCondition ref="A3:A39"/>
  </sortState>
  <tableColumns count="15">
    <tableColumn id="1" xr3:uid="{70C0E234-895F-4202-B379-C82B80ECEAC4}" name="Unit"/>
    <tableColumn id="2" xr3:uid="{C790D6FB-DD4D-489E-95D8-7611001DA4CC}" name="Cost"/>
    <tableColumn id="3" xr3:uid="{42BC659B-7744-41AA-A9D5-E643A1EA0AB5}" name="BP"/>
    <tableColumn id="4" xr3:uid="{1BCEE879-F14C-40DB-A3B4-5B00E347D197}" name="CP"/>
    <tableColumn id="5" xr3:uid="{7ACB9EA1-A315-4C38-8190-85B227BBB9D5}" name="Inf"/>
    <tableColumn id="6" xr3:uid="{E3B4BB4D-484D-41B8-BAD4-319B1F72CA56}" name="Sup"/>
    <tableColumn id="7" xr3:uid="{55487ECB-4797-43AF-934F-19F4A0357E04}" name="APC"/>
    <tableColumn id="8" xr3:uid="{77E421B5-8119-4C35-9EDC-4161BEE0F3B3}" name="Column1"/>
    <tableColumn id="9" xr3:uid="{061D029E-8A54-4F66-ACD2-75B4BC9F1769}" name="Column2"/>
    <tableColumn id="10" xr3:uid="{6D9C539B-C17D-4BA3-AC24-3DAD9E5102D8}" name="Column3"/>
    <tableColumn id="11" xr3:uid="{20B6ADFB-D0BD-4AD1-B6B7-7D69AD13E874}" name="Column4"/>
    <tableColumn id="14" xr3:uid="{9EC86CCA-9C74-4DDB-BC68-CDA9C38E4A19}" name="Column42"/>
    <tableColumn id="12" xr3:uid="{BCAF886B-2920-473A-99C2-7B30E282681B}" name="Column5"/>
    <tableColumn id="13" xr3:uid="{B5086E0E-4D5B-423F-A971-147D5E910DDD}" name="Column6"/>
    <tableColumn id="15" xr3:uid="{7FB604A9-9CFF-4BD6-994C-C896F114FB5F}" name="Column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2A558-E2A2-42E2-ADBD-E8B46B4B3237}">
  <dimension ref="A1:O44"/>
  <sheetViews>
    <sheetView topLeftCell="A22" workbookViewId="0">
      <selection activeCell="O24" sqref="O24:O25"/>
    </sheetView>
  </sheetViews>
  <sheetFormatPr defaultRowHeight="15" x14ac:dyDescent="0.25"/>
  <cols>
    <col min="1" max="1" width="18.85546875" customWidth="1"/>
    <col min="15" max="15" width="43.425781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16</v>
      </c>
      <c r="I1" t="s">
        <v>17</v>
      </c>
      <c r="J1" t="s">
        <v>18</v>
      </c>
      <c r="K1" t="s">
        <v>19</v>
      </c>
      <c r="L1" t="s">
        <v>25</v>
      </c>
      <c r="M1" t="s">
        <v>20</v>
      </c>
      <c r="N1" t="s">
        <v>22</v>
      </c>
      <c r="O1" t="s">
        <v>26</v>
      </c>
    </row>
    <row r="3" spans="1:15" x14ac:dyDescent="0.25">
      <c r="A3" t="s">
        <v>62</v>
      </c>
      <c r="B3">
        <v>18</v>
      </c>
      <c r="C3">
        <v>2</v>
      </c>
      <c r="D3">
        <v>1</v>
      </c>
      <c r="E3">
        <v>0</v>
      </c>
      <c r="F3">
        <v>0</v>
      </c>
      <c r="G3">
        <v>0</v>
      </c>
      <c r="H3">
        <v>10</v>
      </c>
      <c r="I3">
        <v>8</v>
      </c>
      <c r="J3" t="s">
        <v>27</v>
      </c>
      <c r="K3" t="s">
        <v>41</v>
      </c>
      <c r="L3">
        <v>4</v>
      </c>
      <c r="O3" t="s">
        <v>121</v>
      </c>
    </row>
    <row r="4" spans="1:15" x14ac:dyDescent="0.25">
      <c r="A4" t="s">
        <v>63</v>
      </c>
      <c r="B4">
        <v>15</v>
      </c>
      <c r="C4">
        <v>2</v>
      </c>
      <c r="D4">
        <v>1</v>
      </c>
      <c r="E4">
        <v>0</v>
      </c>
      <c r="F4">
        <v>1</v>
      </c>
      <c r="G4">
        <v>0</v>
      </c>
      <c r="H4" t="s">
        <v>27</v>
      </c>
      <c r="I4" t="s">
        <v>27</v>
      </c>
      <c r="J4">
        <v>2</v>
      </c>
      <c r="K4" t="s">
        <v>28</v>
      </c>
      <c r="L4">
        <v>3</v>
      </c>
      <c r="O4" t="s">
        <v>64</v>
      </c>
    </row>
    <row r="5" spans="1:15" x14ac:dyDescent="0.25">
      <c r="A5" t="s">
        <v>65</v>
      </c>
      <c r="B5">
        <v>10</v>
      </c>
      <c r="C5">
        <v>1</v>
      </c>
      <c r="D5">
        <v>1</v>
      </c>
      <c r="E5">
        <v>0</v>
      </c>
      <c r="F5">
        <v>0</v>
      </c>
      <c r="G5">
        <v>0</v>
      </c>
      <c r="H5">
        <v>10</v>
      </c>
      <c r="I5">
        <v>8</v>
      </c>
      <c r="J5">
        <v>6</v>
      </c>
      <c r="K5" t="s">
        <v>40</v>
      </c>
      <c r="L5">
        <v>4</v>
      </c>
      <c r="O5" t="s">
        <v>122</v>
      </c>
    </row>
    <row r="6" spans="1:15" x14ac:dyDescent="0.25">
      <c r="A6" t="s">
        <v>67</v>
      </c>
      <c r="B6">
        <v>18</v>
      </c>
      <c r="C6">
        <v>2</v>
      </c>
      <c r="D6">
        <v>1</v>
      </c>
      <c r="E6">
        <v>0</v>
      </c>
      <c r="F6">
        <v>0</v>
      </c>
      <c r="G6">
        <v>0</v>
      </c>
      <c r="H6">
        <v>11</v>
      </c>
      <c r="I6">
        <v>9</v>
      </c>
      <c r="J6">
        <v>8</v>
      </c>
      <c r="K6" t="s">
        <v>40</v>
      </c>
      <c r="L6">
        <v>5</v>
      </c>
      <c r="O6" t="s">
        <v>66</v>
      </c>
    </row>
    <row r="7" spans="1:15" x14ac:dyDescent="0.25">
      <c r="A7" t="s">
        <v>60</v>
      </c>
      <c r="B7">
        <v>20</v>
      </c>
      <c r="C7">
        <v>3</v>
      </c>
      <c r="D7">
        <v>1</v>
      </c>
      <c r="E7">
        <v>0</v>
      </c>
      <c r="F7">
        <v>1</v>
      </c>
      <c r="G7">
        <v>0</v>
      </c>
      <c r="H7" t="s">
        <v>27</v>
      </c>
      <c r="I7" t="s">
        <v>27</v>
      </c>
      <c r="J7" t="s">
        <v>27</v>
      </c>
      <c r="K7" t="s">
        <v>28</v>
      </c>
      <c r="L7">
        <v>3</v>
      </c>
      <c r="M7" t="s">
        <v>28</v>
      </c>
      <c r="N7" t="s">
        <v>61</v>
      </c>
    </row>
    <row r="8" spans="1:15" x14ac:dyDescent="0.25">
      <c r="A8" t="s">
        <v>68</v>
      </c>
      <c r="B8">
        <v>14</v>
      </c>
      <c r="C8">
        <v>2</v>
      </c>
      <c r="D8">
        <v>0</v>
      </c>
      <c r="E8">
        <v>0</v>
      </c>
      <c r="F8">
        <v>0</v>
      </c>
      <c r="G8">
        <v>1</v>
      </c>
      <c r="H8">
        <v>11</v>
      </c>
      <c r="I8">
        <v>9</v>
      </c>
      <c r="J8" t="s">
        <v>37</v>
      </c>
      <c r="K8" t="s">
        <v>40</v>
      </c>
      <c r="L8">
        <v>4</v>
      </c>
      <c r="M8" t="s">
        <v>28</v>
      </c>
      <c r="N8" t="s">
        <v>61</v>
      </c>
      <c r="O8" t="s">
        <v>118</v>
      </c>
    </row>
    <row r="9" spans="1:15" x14ac:dyDescent="0.25">
      <c r="A9" t="s">
        <v>69</v>
      </c>
      <c r="B9">
        <v>19</v>
      </c>
      <c r="C9">
        <v>2</v>
      </c>
      <c r="D9">
        <v>0</v>
      </c>
      <c r="E9">
        <v>0</v>
      </c>
      <c r="F9">
        <v>0</v>
      </c>
      <c r="G9">
        <v>1</v>
      </c>
      <c r="H9">
        <v>10</v>
      </c>
      <c r="I9">
        <v>9</v>
      </c>
      <c r="J9" t="s">
        <v>38</v>
      </c>
      <c r="K9" t="s">
        <v>28</v>
      </c>
      <c r="L9">
        <v>4</v>
      </c>
      <c r="M9" t="s">
        <v>24</v>
      </c>
      <c r="N9" t="s">
        <v>70</v>
      </c>
      <c r="O9" t="s">
        <v>118</v>
      </c>
    </row>
    <row r="10" spans="1:15" x14ac:dyDescent="0.25">
      <c r="A10" t="s">
        <v>71</v>
      </c>
      <c r="B10">
        <v>14</v>
      </c>
      <c r="C10">
        <v>2</v>
      </c>
      <c r="D10">
        <v>0</v>
      </c>
      <c r="E10">
        <v>0</v>
      </c>
      <c r="F10">
        <v>0</v>
      </c>
      <c r="G10">
        <v>1</v>
      </c>
      <c r="H10">
        <v>11</v>
      </c>
      <c r="I10">
        <v>9</v>
      </c>
      <c r="J10" t="s">
        <v>37</v>
      </c>
      <c r="K10" t="s">
        <v>40</v>
      </c>
      <c r="L10">
        <v>4</v>
      </c>
      <c r="M10" t="s">
        <v>28</v>
      </c>
      <c r="N10" t="s">
        <v>61</v>
      </c>
      <c r="O10" t="s">
        <v>118</v>
      </c>
    </row>
    <row r="11" spans="1:15" x14ac:dyDescent="0.25">
      <c r="A11" t="s">
        <v>72</v>
      </c>
      <c r="B11">
        <v>19</v>
      </c>
      <c r="C11">
        <v>2</v>
      </c>
      <c r="D11">
        <v>0</v>
      </c>
      <c r="E11">
        <v>0</v>
      </c>
      <c r="F11">
        <v>0</v>
      </c>
      <c r="G11">
        <v>1</v>
      </c>
      <c r="H11">
        <v>11</v>
      </c>
      <c r="I11">
        <v>9</v>
      </c>
      <c r="J11" t="s">
        <v>38</v>
      </c>
      <c r="K11" t="s">
        <v>28</v>
      </c>
      <c r="L11">
        <v>5</v>
      </c>
      <c r="M11" t="s">
        <v>24</v>
      </c>
      <c r="N11" t="s">
        <v>70</v>
      </c>
      <c r="O11" t="s">
        <v>118</v>
      </c>
    </row>
    <row r="12" spans="1:15" x14ac:dyDescent="0.25">
      <c r="A12" t="s">
        <v>73</v>
      </c>
      <c r="B12">
        <v>26</v>
      </c>
      <c r="C12">
        <v>3</v>
      </c>
      <c r="D12">
        <v>1</v>
      </c>
      <c r="E12">
        <v>0</v>
      </c>
      <c r="F12">
        <v>0</v>
      </c>
      <c r="G12">
        <v>0</v>
      </c>
      <c r="H12">
        <v>10</v>
      </c>
      <c r="I12">
        <v>8</v>
      </c>
      <c r="J12" t="s">
        <v>27</v>
      </c>
      <c r="K12" t="s">
        <v>27</v>
      </c>
      <c r="L12">
        <v>4</v>
      </c>
      <c r="M12" t="s">
        <v>24</v>
      </c>
      <c r="N12" t="s">
        <v>70</v>
      </c>
      <c r="O12" t="s">
        <v>116</v>
      </c>
    </row>
    <row r="13" spans="1:15" x14ac:dyDescent="0.25">
      <c r="A13" t="s">
        <v>74</v>
      </c>
      <c r="B13">
        <v>15</v>
      </c>
      <c r="C13">
        <v>2</v>
      </c>
      <c r="D13">
        <v>1</v>
      </c>
      <c r="E13">
        <v>0</v>
      </c>
      <c r="F13">
        <v>0</v>
      </c>
      <c r="G13">
        <v>0</v>
      </c>
      <c r="H13">
        <v>10</v>
      </c>
      <c r="I13">
        <v>8</v>
      </c>
      <c r="J13">
        <v>0</v>
      </c>
      <c r="K13" t="s">
        <v>28</v>
      </c>
      <c r="L13">
        <v>4</v>
      </c>
      <c r="O13" t="s">
        <v>117</v>
      </c>
    </row>
    <row r="14" spans="1:15" x14ac:dyDescent="0.25">
      <c r="A14" t="s">
        <v>75</v>
      </c>
      <c r="B14">
        <v>30</v>
      </c>
      <c r="C14">
        <v>4</v>
      </c>
      <c r="D14">
        <v>1</v>
      </c>
      <c r="E14">
        <v>0</v>
      </c>
      <c r="G14">
        <v>0</v>
      </c>
      <c r="H14">
        <v>11</v>
      </c>
      <c r="I14">
        <v>9</v>
      </c>
      <c r="J14" t="s">
        <v>37</v>
      </c>
      <c r="K14" t="s">
        <v>40</v>
      </c>
      <c r="L14">
        <v>4</v>
      </c>
      <c r="O14" t="s">
        <v>119</v>
      </c>
    </row>
    <row r="15" spans="1:15" x14ac:dyDescent="0.25">
      <c r="A15" t="s">
        <v>76</v>
      </c>
      <c r="B15">
        <v>7</v>
      </c>
      <c r="C15">
        <v>1</v>
      </c>
      <c r="D15">
        <v>0</v>
      </c>
      <c r="E15">
        <v>0</v>
      </c>
      <c r="F15">
        <v>0</v>
      </c>
      <c r="G15">
        <v>1</v>
      </c>
      <c r="H15">
        <v>10</v>
      </c>
      <c r="I15">
        <v>8</v>
      </c>
      <c r="J15">
        <v>0</v>
      </c>
      <c r="K15" t="s">
        <v>28</v>
      </c>
      <c r="L15">
        <v>4</v>
      </c>
      <c r="O15" t="s">
        <v>118</v>
      </c>
    </row>
    <row r="16" spans="1:15" x14ac:dyDescent="0.25">
      <c r="A16" t="s">
        <v>77</v>
      </c>
      <c r="B16">
        <v>7</v>
      </c>
      <c r="C16">
        <v>1</v>
      </c>
      <c r="D16">
        <v>0</v>
      </c>
      <c r="E16">
        <v>0</v>
      </c>
      <c r="F16">
        <v>0</v>
      </c>
      <c r="G16">
        <v>1</v>
      </c>
      <c r="H16">
        <v>10</v>
      </c>
      <c r="I16">
        <v>8</v>
      </c>
      <c r="J16">
        <v>0</v>
      </c>
      <c r="K16" t="s">
        <v>28</v>
      </c>
      <c r="L16">
        <v>4</v>
      </c>
      <c r="O16" t="s">
        <v>120</v>
      </c>
    </row>
    <row r="17" spans="1:15" x14ac:dyDescent="0.25">
      <c r="A17" t="s">
        <v>78</v>
      </c>
      <c r="B17">
        <v>7</v>
      </c>
      <c r="C17">
        <v>1</v>
      </c>
      <c r="D17">
        <v>0</v>
      </c>
      <c r="E17">
        <v>0</v>
      </c>
      <c r="F17">
        <v>0</v>
      </c>
      <c r="G17">
        <v>1</v>
      </c>
      <c r="H17">
        <v>10</v>
      </c>
      <c r="I17">
        <v>8</v>
      </c>
      <c r="J17">
        <v>0</v>
      </c>
      <c r="K17" t="s">
        <v>28</v>
      </c>
      <c r="L17">
        <v>4</v>
      </c>
      <c r="O17" t="s">
        <v>120</v>
      </c>
    </row>
    <row r="18" spans="1:15" x14ac:dyDescent="0.25">
      <c r="A18" t="s">
        <v>7</v>
      </c>
      <c r="B18">
        <v>33</v>
      </c>
      <c r="C18">
        <v>4</v>
      </c>
      <c r="D18">
        <v>1</v>
      </c>
      <c r="E18">
        <v>1</v>
      </c>
      <c r="F18">
        <v>0</v>
      </c>
      <c r="G18">
        <v>0</v>
      </c>
      <c r="H18" t="s">
        <v>27</v>
      </c>
      <c r="I18" t="s">
        <v>27</v>
      </c>
      <c r="J18" t="s">
        <v>39</v>
      </c>
      <c r="K18" t="s">
        <v>28</v>
      </c>
      <c r="L18">
        <v>5</v>
      </c>
      <c r="O18" t="s">
        <v>43</v>
      </c>
    </row>
    <row r="19" spans="1:15" x14ac:dyDescent="0.25">
      <c r="A19" t="s">
        <v>59</v>
      </c>
      <c r="B19">
        <v>100</v>
      </c>
      <c r="C19">
        <v>13</v>
      </c>
      <c r="D19">
        <v>0</v>
      </c>
      <c r="E19">
        <v>0</v>
      </c>
      <c r="F19">
        <v>0</v>
      </c>
      <c r="G19">
        <v>0</v>
      </c>
      <c r="H19" t="s">
        <v>27</v>
      </c>
      <c r="I19" t="s">
        <v>27</v>
      </c>
      <c r="J19" t="s">
        <v>38</v>
      </c>
      <c r="K19" t="s">
        <v>28</v>
      </c>
      <c r="L19" t="s">
        <v>27</v>
      </c>
      <c r="M19" t="s">
        <v>24</v>
      </c>
      <c r="N19" t="s">
        <v>21</v>
      </c>
      <c r="O19" t="s">
        <v>58</v>
      </c>
    </row>
    <row r="20" spans="1:15" x14ac:dyDescent="0.25">
      <c r="A20" t="s">
        <v>8</v>
      </c>
      <c r="B20">
        <v>29</v>
      </c>
      <c r="C20">
        <v>4</v>
      </c>
      <c r="D20">
        <v>1</v>
      </c>
      <c r="E20">
        <v>0</v>
      </c>
      <c r="F20">
        <v>1</v>
      </c>
      <c r="G20">
        <v>0</v>
      </c>
      <c r="H20" t="s">
        <v>27</v>
      </c>
      <c r="I20" t="s">
        <v>27</v>
      </c>
      <c r="J20" t="s">
        <v>27</v>
      </c>
      <c r="K20" t="s">
        <v>41</v>
      </c>
      <c r="L20">
        <v>3</v>
      </c>
      <c r="O20" t="s">
        <v>8</v>
      </c>
    </row>
    <row r="21" spans="1:15" x14ac:dyDescent="0.25">
      <c r="A21" t="s">
        <v>79</v>
      </c>
      <c r="B21">
        <v>45</v>
      </c>
      <c r="C21">
        <v>6</v>
      </c>
      <c r="D21">
        <v>1</v>
      </c>
      <c r="E21">
        <v>0</v>
      </c>
      <c r="G21">
        <v>0</v>
      </c>
      <c r="H21">
        <v>10</v>
      </c>
      <c r="I21">
        <v>8</v>
      </c>
      <c r="J21" t="s">
        <v>27</v>
      </c>
      <c r="K21" t="s">
        <v>27</v>
      </c>
      <c r="L21">
        <v>4</v>
      </c>
      <c r="M21" t="s">
        <v>24</v>
      </c>
      <c r="N21" t="s">
        <v>21</v>
      </c>
      <c r="O21" t="s">
        <v>116</v>
      </c>
    </row>
    <row r="22" spans="1:15" x14ac:dyDescent="0.25">
      <c r="A22" t="s">
        <v>80</v>
      </c>
      <c r="B22">
        <v>14</v>
      </c>
      <c r="C22">
        <v>2</v>
      </c>
      <c r="D22">
        <v>1</v>
      </c>
      <c r="E22">
        <v>0</v>
      </c>
      <c r="F22">
        <v>0</v>
      </c>
      <c r="G22">
        <v>0</v>
      </c>
      <c r="H22">
        <v>10</v>
      </c>
      <c r="I22">
        <v>9</v>
      </c>
      <c r="J22" t="s">
        <v>37</v>
      </c>
      <c r="K22" t="s">
        <v>40</v>
      </c>
      <c r="L22">
        <v>5</v>
      </c>
      <c r="O22" t="s">
        <v>116</v>
      </c>
    </row>
    <row r="23" spans="1:15" x14ac:dyDescent="0.25">
      <c r="A23" t="s">
        <v>81</v>
      </c>
      <c r="B23">
        <v>35</v>
      </c>
      <c r="C23">
        <v>4</v>
      </c>
      <c r="D23">
        <v>1</v>
      </c>
      <c r="E23">
        <v>0</v>
      </c>
      <c r="F23">
        <v>0</v>
      </c>
      <c r="G23">
        <v>0</v>
      </c>
      <c r="H23">
        <v>10</v>
      </c>
      <c r="I23">
        <v>8</v>
      </c>
      <c r="J23" t="s">
        <v>27</v>
      </c>
      <c r="K23" t="s">
        <v>27</v>
      </c>
      <c r="L23">
        <v>4</v>
      </c>
      <c r="O23" t="s">
        <v>42</v>
      </c>
    </row>
    <row r="24" spans="1:15" x14ac:dyDescent="0.25">
      <c r="A24" t="s">
        <v>82</v>
      </c>
      <c r="B24">
        <v>30</v>
      </c>
      <c r="C24">
        <v>3</v>
      </c>
      <c r="D24">
        <v>1</v>
      </c>
      <c r="E24">
        <v>0</v>
      </c>
      <c r="F24">
        <v>0</v>
      </c>
      <c r="G24">
        <v>0</v>
      </c>
      <c r="H24">
        <v>8</v>
      </c>
      <c r="I24">
        <v>6</v>
      </c>
      <c r="J24" t="s">
        <v>27</v>
      </c>
      <c r="K24" t="s">
        <v>27</v>
      </c>
      <c r="L24">
        <v>4</v>
      </c>
      <c r="O24" t="s">
        <v>123</v>
      </c>
    </row>
    <row r="25" spans="1:15" x14ac:dyDescent="0.25">
      <c r="A25" t="s">
        <v>83</v>
      </c>
      <c r="B25">
        <v>35</v>
      </c>
      <c r="C25">
        <v>4</v>
      </c>
      <c r="D25">
        <v>1</v>
      </c>
      <c r="E25">
        <v>0</v>
      </c>
      <c r="F25">
        <v>0</v>
      </c>
      <c r="G25">
        <v>0</v>
      </c>
      <c r="H25">
        <v>10</v>
      </c>
      <c r="I25">
        <v>8</v>
      </c>
      <c r="J25" t="s">
        <v>27</v>
      </c>
      <c r="K25" t="s">
        <v>27</v>
      </c>
      <c r="L25">
        <v>4</v>
      </c>
      <c r="O25" t="s">
        <v>123</v>
      </c>
    </row>
    <row r="26" spans="1:15" x14ac:dyDescent="0.25">
      <c r="A26" t="s">
        <v>84</v>
      </c>
      <c r="B26">
        <v>27</v>
      </c>
      <c r="C26">
        <v>3</v>
      </c>
      <c r="D26">
        <v>1</v>
      </c>
      <c r="E26">
        <v>0</v>
      </c>
      <c r="F26">
        <v>1</v>
      </c>
      <c r="G26">
        <v>0</v>
      </c>
      <c r="H26" t="s">
        <v>27</v>
      </c>
      <c r="I26" t="s">
        <v>27</v>
      </c>
      <c r="J26" t="s">
        <v>27</v>
      </c>
      <c r="K26" t="s">
        <v>28</v>
      </c>
      <c r="L26">
        <v>3</v>
      </c>
      <c r="M26" t="s">
        <v>24</v>
      </c>
      <c r="N26" t="s">
        <v>70</v>
      </c>
    </row>
    <row r="27" spans="1:15" x14ac:dyDescent="0.25">
      <c r="A27" t="s">
        <v>85</v>
      </c>
      <c r="B27">
        <v>18</v>
      </c>
      <c r="C27">
        <v>2</v>
      </c>
      <c r="D27">
        <v>1</v>
      </c>
      <c r="E27">
        <v>0</v>
      </c>
      <c r="F27">
        <v>0</v>
      </c>
      <c r="G27">
        <v>0</v>
      </c>
      <c r="H27">
        <v>12</v>
      </c>
      <c r="I27">
        <v>10</v>
      </c>
      <c r="J27">
        <v>7</v>
      </c>
      <c r="K27" t="s">
        <v>40</v>
      </c>
      <c r="L27">
        <v>5</v>
      </c>
    </row>
    <row r="28" spans="1:15" x14ac:dyDescent="0.25">
      <c r="A28" t="s">
        <v>86</v>
      </c>
      <c r="B28">
        <v>24</v>
      </c>
      <c r="C28">
        <v>3</v>
      </c>
      <c r="D28">
        <v>1</v>
      </c>
      <c r="E28">
        <v>0</v>
      </c>
      <c r="F28">
        <v>0</v>
      </c>
      <c r="G28">
        <v>0</v>
      </c>
      <c r="H28">
        <v>14</v>
      </c>
      <c r="I28">
        <v>12</v>
      </c>
      <c r="J28">
        <v>8</v>
      </c>
      <c r="K28" t="s">
        <v>40</v>
      </c>
      <c r="L28">
        <v>5</v>
      </c>
    </row>
    <row r="29" spans="1:15" x14ac:dyDescent="0.25">
      <c r="A29" t="s">
        <v>87</v>
      </c>
      <c r="B29">
        <v>40</v>
      </c>
      <c r="C29">
        <v>5</v>
      </c>
      <c r="D29">
        <v>1</v>
      </c>
      <c r="E29">
        <v>0</v>
      </c>
      <c r="F29">
        <v>0</v>
      </c>
      <c r="G29">
        <v>0</v>
      </c>
      <c r="H29">
        <v>15</v>
      </c>
      <c r="I29">
        <v>12</v>
      </c>
      <c r="J29">
        <v>8</v>
      </c>
      <c r="K29" t="s">
        <v>28</v>
      </c>
      <c r="L29">
        <v>5</v>
      </c>
      <c r="O29" t="s">
        <v>88</v>
      </c>
    </row>
    <row r="30" spans="1:15" x14ac:dyDescent="0.25">
      <c r="A30" t="s">
        <v>89</v>
      </c>
      <c r="B30">
        <v>30</v>
      </c>
      <c r="C30">
        <v>4</v>
      </c>
      <c r="D30">
        <v>1</v>
      </c>
      <c r="E30">
        <v>0</v>
      </c>
      <c r="G30">
        <v>0</v>
      </c>
      <c r="H30">
        <v>15</v>
      </c>
      <c r="I30">
        <v>12</v>
      </c>
      <c r="J30">
        <v>8</v>
      </c>
      <c r="K30" t="s">
        <v>28</v>
      </c>
      <c r="L30">
        <v>5</v>
      </c>
    </row>
    <row r="31" spans="1:15" x14ac:dyDescent="0.25">
      <c r="A31" t="s">
        <v>90</v>
      </c>
      <c r="B31">
        <v>28</v>
      </c>
      <c r="C31">
        <v>4</v>
      </c>
      <c r="D31">
        <v>1</v>
      </c>
      <c r="E31">
        <v>0</v>
      </c>
      <c r="F31">
        <v>0</v>
      </c>
      <c r="G31">
        <v>0</v>
      </c>
      <c r="H31">
        <v>14</v>
      </c>
      <c r="I31">
        <v>12</v>
      </c>
      <c r="J31">
        <v>9</v>
      </c>
      <c r="K31" t="s">
        <v>40</v>
      </c>
      <c r="L31">
        <v>5</v>
      </c>
    </row>
    <row r="32" spans="1:15" x14ac:dyDescent="0.25">
      <c r="A32" t="s">
        <v>91</v>
      </c>
      <c r="B32">
        <v>34</v>
      </c>
      <c r="C32">
        <v>4</v>
      </c>
      <c r="D32">
        <v>1</v>
      </c>
      <c r="E32">
        <v>0</v>
      </c>
      <c r="F32">
        <v>0</v>
      </c>
      <c r="G32">
        <v>0</v>
      </c>
      <c r="H32">
        <v>15</v>
      </c>
      <c r="I32">
        <v>12</v>
      </c>
      <c r="J32">
        <v>9</v>
      </c>
      <c r="K32" t="s">
        <v>28</v>
      </c>
      <c r="L32">
        <v>5</v>
      </c>
      <c r="O32" t="s">
        <v>88</v>
      </c>
    </row>
    <row r="33" spans="1:15" x14ac:dyDescent="0.25">
      <c r="A33" t="s">
        <v>92</v>
      </c>
      <c r="B33">
        <v>38</v>
      </c>
      <c r="C33">
        <v>5</v>
      </c>
      <c r="D33">
        <v>1</v>
      </c>
      <c r="E33">
        <v>0</v>
      </c>
      <c r="F33">
        <v>0</v>
      </c>
      <c r="G33">
        <v>0</v>
      </c>
      <c r="H33">
        <v>16</v>
      </c>
      <c r="I33">
        <v>14</v>
      </c>
      <c r="J33">
        <v>10</v>
      </c>
      <c r="K33" t="s">
        <v>40</v>
      </c>
      <c r="L33">
        <v>5</v>
      </c>
      <c r="O33" t="s">
        <v>93</v>
      </c>
    </row>
    <row r="34" spans="1:15" x14ac:dyDescent="0.25">
      <c r="A34" t="s">
        <v>94</v>
      </c>
      <c r="B34">
        <v>60</v>
      </c>
      <c r="C34">
        <v>8</v>
      </c>
      <c r="D34">
        <v>1</v>
      </c>
      <c r="E34">
        <v>0</v>
      </c>
      <c r="F34">
        <v>0</v>
      </c>
      <c r="G34">
        <v>0</v>
      </c>
      <c r="H34" t="s">
        <v>23</v>
      </c>
      <c r="I34" t="s">
        <v>95</v>
      </c>
      <c r="J34">
        <v>10</v>
      </c>
      <c r="K34" t="s">
        <v>28</v>
      </c>
      <c r="L34">
        <v>5</v>
      </c>
      <c r="O34" t="s">
        <v>96</v>
      </c>
    </row>
    <row r="35" spans="1:15" x14ac:dyDescent="0.25">
      <c r="A35" t="s">
        <v>97</v>
      </c>
      <c r="B35">
        <v>35</v>
      </c>
      <c r="C35">
        <v>4</v>
      </c>
      <c r="D35">
        <v>1</v>
      </c>
      <c r="E35">
        <v>0</v>
      </c>
      <c r="G35">
        <v>0</v>
      </c>
      <c r="H35">
        <v>15</v>
      </c>
      <c r="I35">
        <v>13</v>
      </c>
      <c r="J35">
        <v>10</v>
      </c>
      <c r="K35" t="s">
        <v>40</v>
      </c>
      <c r="L35">
        <v>5</v>
      </c>
      <c r="O35" t="s">
        <v>93</v>
      </c>
    </row>
    <row r="36" spans="1:15" x14ac:dyDescent="0.25">
      <c r="A36" t="s">
        <v>98</v>
      </c>
      <c r="B36">
        <v>44</v>
      </c>
      <c r="C36">
        <v>6</v>
      </c>
      <c r="D36">
        <v>1</v>
      </c>
      <c r="E36">
        <v>0</v>
      </c>
      <c r="G36">
        <v>0</v>
      </c>
      <c r="H36" t="s">
        <v>99</v>
      </c>
      <c r="I36" t="s">
        <v>100</v>
      </c>
      <c r="J36">
        <v>10</v>
      </c>
      <c r="K36" t="s">
        <v>28</v>
      </c>
      <c r="L36">
        <v>5</v>
      </c>
      <c r="O36" t="s">
        <v>96</v>
      </c>
    </row>
    <row r="37" spans="1:15" x14ac:dyDescent="0.25">
      <c r="A37" t="s">
        <v>101</v>
      </c>
      <c r="B37">
        <v>54</v>
      </c>
      <c r="C37">
        <v>7</v>
      </c>
      <c r="D37">
        <v>1</v>
      </c>
      <c r="E37">
        <v>0</v>
      </c>
      <c r="F37">
        <v>0</v>
      </c>
      <c r="G37">
        <v>0</v>
      </c>
      <c r="H37" t="s">
        <v>102</v>
      </c>
      <c r="I37" t="s">
        <v>100</v>
      </c>
      <c r="J37">
        <v>10</v>
      </c>
      <c r="K37" t="s">
        <v>28</v>
      </c>
      <c r="L37">
        <v>5</v>
      </c>
      <c r="O37" t="s">
        <v>96</v>
      </c>
    </row>
    <row r="38" spans="1:15" x14ac:dyDescent="0.25">
      <c r="A38" t="s">
        <v>103</v>
      </c>
      <c r="B38">
        <v>40</v>
      </c>
      <c r="C38">
        <v>5</v>
      </c>
      <c r="D38">
        <v>1</v>
      </c>
      <c r="E38">
        <v>0</v>
      </c>
      <c r="G38">
        <v>0</v>
      </c>
      <c r="H38">
        <v>15</v>
      </c>
      <c r="I38">
        <v>13</v>
      </c>
      <c r="J38">
        <v>10</v>
      </c>
      <c r="K38" t="s">
        <v>28</v>
      </c>
      <c r="L38">
        <v>5</v>
      </c>
      <c r="O38" t="s">
        <v>93</v>
      </c>
    </row>
    <row r="39" spans="1:15" x14ac:dyDescent="0.25">
      <c r="A39" t="s">
        <v>104</v>
      </c>
      <c r="B39">
        <v>44</v>
      </c>
      <c r="C39">
        <v>6</v>
      </c>
      <c r="D39">
        <v>1</v>
      </c>
      <c r="E39">
        <v>0</v>
      </c>
      <c r="G39">
        <v>0</v>
      </c>
      <c r="H39" t="s">
        <v>99</v>
      </c>
      <c r="I39" t="s">
        <v>100</v>
      </c>
      <c r="J39">
        <v>10</v>
      </c>
      <c r="K39" t="s">
        <v>28</v>
      </c>
      <c r="L39">
        <v>5</v>
      </c>
      <c r="O39" t="s">
        <v>96</v>
      </c>
    </row>
    <row r="40" spans="1:15" x14ac:dyDescent="0.25">
      <c r="A40" t="s">
        <v>105</v>
      </c>
      <c r="B40">
        <v>40</v>
      </c>
      <c r="C40">
        <v>5</v>
      </c>
      <c r="D40">
        <v>1</v>
      </c>
      <c r="E40">
        <v>0</v>
      </c>
      <c r="G40">
        <v>0</v>
      </c>
      <c r="H40">
        <v>15</v>
      </c>
      <c r="I40">
        <v>13</v>
      </c>
      <c r="J40">
        <v>10</v>
      </c>
      <c r="K40" t="s">
        <v>28</v>
      </c>
      <c r="L40">
        <v>5</v>
      </c>
      <c r="O40" t="s">
        <v>93</v>
      </c>
    </row>
    <row r="41" spans="1:15" x14ac:dyDescent="0.25">
      <c r="A41" t="s">
        <v>106</v>
      </c>
      <c r="B41">
        <v>62</v>
      </c>
      <c r="C41">
        <v>8</v>
      </c>
      <c r="D41">
        <v>1</v>
      </c>
      <c r="E41">
        <v>0</v>
      </c>
      <c r="F41">
        <v>0</v>
      </c>
      <c r="G41">
        <v>0</v>
      </c>
      <c r="H41">
        <v>18</v>
      </c>
      <c r="I41">
        <v>16</v>
      </c>
      <c r="J41">
        <v>10</v>
      </c>
      <c r="K41" t="s">
        <v>28</v>
      </c>
      <c r="L41">
        <v>5</v>
      </c>
      <c r="O41" t="s">
        <v>107</v>
      </c>
    </row>
    <row r="42" spans="1:15" x14ac:dyDescent="0.25">
      <c r="A42" t="s">
        <v>108</v>
      </c>
      <c r="B42">
        <v>75</v>
      </c>
      <c r="C42">
        <v>9</v>
      </c>
      <c r="D42">
        <v>1</v>
      </c>
      <c r="E42">
        <v>0</v>
      </c>
      <c r="F42">
        <v>0</v>
      </c>
      <c r="G42">
        <v>0</v>
      </c>
      <c r="H42" t="s">
        <v>109</v>
      </c>
      <c r="I42" t="s">
        <v>102</v>
      </c>
      <c r="J42">
        <v>11</v>
      </c>
      <c r="K42" t="s">
        <v>28</v>
      </c>
      <c r="L42">
        <v>5</v>
      </c>
      <c r="O42" t="s">
        <v>110</v>
      </c>
    </row>
    <row r="43" spans="1:15" x14ac:dyDescent="0.25">
      <c r="A43" t="s">
        <v>111</v>
      </c>
      <c r="B43">
        <v>21</v>
      </c>
      <c r="C43">
        <v>3</v>
      </c>
      <c r="D43">
        <v>1</v>
      </c>
      <c r="E43">
        <v>0</v>
      </c>
      <c r="F43">
        <v>0</v>
      </c>
      <c r="G43">
        <v>0</v>
      </c>
      <c r="H43">
        <v>10</v>
      </c>
      <c r="I43">
        <v>8</v>
      </c>
      <c r="J43" t="s">
        <v>112</v>
      </c>
      <c r="K43" t="s">
        <v>28</v>
      </c>
      <c r="L43">
        <v>4</v>
      </c>
      <c r="O43" t="s">
        <v>113</v>
      </c>
    </row>
    <row r="44" spans="1:15" x14ac:dyDescent="0.25">
      <c r="A44" t="s">
        <v>114</v>
      </c>
      <c r="B44">
        <v>21</v>
      </c>
      <c r="C44">
        <v>9</v>
      </c>
      <c r="D44">
        <v>1</v>
      </c>
      <c r="E44">
        <v>0</v>
      </c>
      <c r="F44">
        <v>0</v>
      </c>
      <c r="G44">
        <v>0</v>
      </c>
      <c r="H44">
        <v>10</v>
      </c>
      <c r="I44">
        <v>8</v>
      </c>
      <c r="J44">
        <v>6</v>
      </c>
      <c r="K44" t="s">
        <v>28</v>
      </c>
      <c r="L44">
        <v>4</v>
      </c>
      <c r="O44" t="s">
        <v>115</v>
      </c>
    </row>
  </sheetData>
  <phoneticPr fontId="1" type="noConversion"/>
  <dataValidations count="1">
    <dataValidation type="list" allowBlank="1" showInputMessage="1" showErrorMessage="1" sqref="A2:A44" xr:uid="{A43EB74E-53DC-4F22-B443-CDD3D4344002}">
      <formula1>$A$2:$A$44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D98A8-1FE6-40A6-B279-0A6EFC8C0A39}">
  <dimension ref="A1:T39"/>
  <sheetViews>
    <sheetView tabSelected="1" workbookViewId="0">
      <selection activeCell="B4" sqref="B4"/>
    </sheetView>
  </sheetViews>
  <sheetFormatPr defaultRowHeight="15" x14ac:dyDescent="0.25"/>
  <cols>
    <col min="1" max="1" width="4.85546875" style="1" customWidth="1"/>
    <col min="2" max="2" width="8.7109375" style="1" customWidth="1"/>
    <col min="3" max="3" width="14.42578125" customWidth="1"/>
    <col min="4" max="4" width="8.7109375" customWidth="1"/>
    <col min="5" max="5" width="5" style="1" customWidth="1"/>
    <col min="6" max="6" width="5.140625" style="1" customWidth="1"/>
    <col min="7" max="9" width="9.140625" style="1" hidden="1" customWidth="1"/>
    <col min="10" max="10" width="0.140625" style="1" customWidth="1"/>
    <col min="11" max="11" width="6" customWidth="1"/>
    <col min="12" max="12" width="5.85546875" customWidth="1"/>
    <col min="13" max="13" width="5.5703125" customWidth="1"/>
    <col min="14" max="14" width="6.140625" customWidth="1"/>
    <col min="15" max="15" width="7.140625" customWidth="1"/>
    <col min="16" max="16" width="6.85546875" customWidth="1"/>
    <col min="17" max="17" width="6.7109375" customWidth="1"/>
    <col min="18" max="18" width="29.140625" customWidth="1"/>
    <col min="19" max="19" width="8" style="1" customWidth="1"/>
    <col min="20" max="20" width="12.5703125" style="1" customWidth="1"/>
  </cols>
  <sheetData>
    <row r="1" spans="1:20" s="11" customFormat="1" ht="24" customHeight="1" x14ac:dyDescent="0.35">
      <c r="A1" s="10" t="s">
        <v>56</v>
      </c>
      <c r="B1" s="10"/>
      <c r="E1" s="12"/>
      <c r="F1" s="12"/>
      <c r="G1" s="12"/>
      <c r="H1" s="12"/>
      <c r="I1" s="12"/>
      <c r="J1" s="12"/>
      <c r="S1" s="12"/>
      <c r="T1" s="12"/>
    </row>
    <row r="2" spans="1:20" s="24" customFormat="1" ht="13.5" customHeight="1" x14ac:dyDescent="0.2">
      <c r="A2" s="21"/>
      <c r="B2" s="21"/>
      <c r="C2" s="22" t="str">
        <f>IF(J34&gt;(H34+I34),"Too many APCs","")</f>
        <v/>
      </c>
      <c r="D2" s="22"/>
      <c r="E2" s="22"/>
      <c r="F2" s="22" t="str">
        <f>IF(((H34/2)&lt;I34), "Too many support units","")</f>
        <v/>
      </c>
      <c r="G2" s="22"/>
      <c r="H2" s="23"/>
      <c r="I2" s="23"/>
      <c r="J2" s="23"/>
      <c r="S2" s="23"/>
      <c r="T2" s="23"/>
    </row>
    <row r="3" spans="1:20" s="20" customFormat="1" ht="29.25" customHeight="1" x14ac:dyDescent="0.25">
      <c r="A3" s="19" t="s">
        <v>9</v>
      </c>
      <c r="B3" s="19" t="s">
        <v>45</v>
      </c>
      <c r="C3" s="19" t="s">
        <v>0</v>
      </c>
      <c r="D3" s="19" t="s">
        <v>51</v>
      </c>
      <c r="E3" s="19" t="s">
        <v>1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19" t="s">
        <v>29</v>
      </c>
      <c r="L3" s="19" t="s">
        <v>30</v>
      </c>
      <c r="M3" s="19" t="s">
        <v>31</v>
      </c>
      <c r="N3" s="19" t="s">
        <v>32</v>
      </c>
      <c r="O3" s="19" t="s">
        <v>33</v>
      </c>
      <c r="P3" s="19" t="s">
        <v>34</v>
      </c>
      <c r="Q3" s="19" t="s">
        <v>35</v>
      </c>
      <c r="R3" s="19" t="s">
        <v>36</v>
      </c>
      <c r="S3" s="19" t="s">
        <v>44</v>
      </c>
      <c r="T3" s="19" t="s">
        <v>53</v>
      </c>
    </row>
    <row r="4" spans="1:20" s="3" customFormat="1" ht="12.75" x14ac:dyDescent="0.2">
      <c r="A4" s="4">
        <v>1</v>
      </c>
      <c r="B4" s="4"/>
      <c r="C4" s="5"/>
      <c r="D4" s="5"/>
      <c r="E4" s="4">
        <f>IFERROR(VLOOKUP(C4,British[[Unit]:[Cost]],2,0),0)</f>
        <v>0</v>
      </c>
      <c r="F4" s="4">
        <f>IFERROR(VLOOKUP(C4,British[[Unit]:[BP]],3,FALSE),0)</f>
        <v>0</v>
      </c>
      <c r="G4" s="4">
        <f>IFERROR(VLOOKUP(C4,British[],4,FALSE),0)</f>
        <v>0</v>
      </c>
      <c r="H4" s="4">
        <f>IFERROR(VLOOKUP(C4,British[],5,FALSE),0)</f>
        <v>0</v>
      </c>
      <c r="I4" s="4">
        <f>IFERROR(VLOOKUP(C4,British[],6,FALSE),0)</f>
        <v>0</v>
      </c>
      <c r="J4" s="4">
        <f>IFERROR(VLOOKUP(C4,British[],7,FALSE),0)</f>
        <v>0</v>
      </c>
      <c r="K4" s="4">
        <f>IFERROR(VLOOKUP(C4,British[],8,FALSE),0)</f>
        <v>0</v>
      </c>
      <c r="L4" s="4">
        <f>IFERROR(VLOOKUP(C4,British[],9,FALSE),0)</f>
        <v>0</v>
      </c>
      <c r="M4" s="4">
        <f>IFERROR(VLOOKUP(C4,British[],10,FALSE),0)</f>
        <v>0</v>
      </c>
      <c r="N4" s="4">
        <f>IFERROR(VLOOKUP(C4,British[],11,FALSE),0)</f>
        <v>0</v>
      </c>
      <c r="O4" s="4">
        <f>IFERROR(VLOOKUP(C4,British[],12,FALSE),0)</f>
        <v>0</v>
      </c>
      <c r="P4" s="4" t="str">
        <f>IFERROR(VLOOKUP(C4,British[],13,FALSE)," ")</f>
        <v xml:space="preserve"> </v>
      </c>
      <c r="Q4" s="4">
        <f>IFERROR(VLOOKUP(C4,British[],14,FALSE),0)</f>
        <v>0</v>
      </c>
      <c r="R4" s="4">
        <f>IFERROR(VLOOKUP(C4,British[],15,FALSE),0)</f>
        <v>0</v>
      </c>
      <c r="S4" s="4"/>
      <c r="T4" s="4"/>
    </row>
    <row r="5" spans="1:20" s="3" customFormat="1" ht="12.75" x14ac:dyDescent="0.2">
      <c r="A5" s="4">
        <v>2</v>
      </c>
      <c r="B5" s="4"/>
      <c r="C5" s="5"/>
      <c r="D5" s="5"/>
      <c r="E5" s="4">
        <f>IFERROR(VLOOKUP(C5,British[[Unit]:[Cost]],2,0),0)</f>
        <v>0</v>
      </c>
      <c r="F5" s="4">
        <f>IFERROR(VLOOKUP(C5,British[[Unit]:[BP]],3,FALSE),0)</f>
        <v>0</v>
      </c>
      <c r="G5" s="4">
        <f>IFERROR(VLOOKUP(C5,British[],4,FALSE),0)</f>
        <v>0</v>
      </c>
      <c r="H5" s="4">
        <f>IFERROR(VLOOKUP(C5,British[],5,FALSE),0)</f>
        <v>0</v>
      </c>
      <c r="I5" s="4">
        <f>IFERROR(VLOOKUP(C5,British[],6,FALSE),0)</f>
        <v>0</v>
      </c>
      <c r="J5" s="4">
        <f>IFERROR(VLOOKUP(C5,British[],7,FALSE),0)</f>
        <v>0</v>
      </c>
      <c r="K5" s="4">
        <f>IFERROR(VLOOKUP(C5,British[],8,FALSE),0)</f>
        <v>0</v>
      </c>
      <c r="L5" s="4">
        <f>IFERROR(VLOOKUP(C5,British[],9,FALSE),0)</f>
        <v>0</v>
      </c>
      <c r="M5" s="4">
        <f>IFERROR(VLOOKUP(C5,British[],10,FALSE),0)</f>
        <v>0</v>
      </c>
      <c r="N5" s="4">
        <f>IFERROR(VLOOKUP(C5,British[],11,FALSE),0)</f>
        <v>0</v>
      </c>
      <c r="O5" s="4">
        <f>IFERROR(VLOOKUP(C5,British[],12,FALSE),0)</f>
        <v>0</v>
      </c>
      <c r="P5" s="4" t="str">
        <f>IFERROR(VLOOKUP(C5,British[],13,FALSE)," ")</f>
        <v xml:space="preserve"> </v>
      </c>
      <c r="Q5" s="4">
        <f>IFERROR(VLOOKUP(C5,British[],14,FALSE),0)</f>
        <v>0</v>
      </c>
      <c r="R5" s="4">
        <f>IFERROR(VLOOKUP(C5,British[],15,FALSE),0)</f>
        <v>0</v>
      </c>
      <c r="S5" s="4"/>
      <c r="T5" s="4"/>
    </row>
    <row r="6" spans="1:20" s="3" customFormat="1" ht="12.75" x14ac:dyDescent="0.2">
      <c r="A6" s="4">
        <v>3</v>
      </c>
      <c r="B6" s="4"/>
      <c r="C6" s="5"/>
      <c r="D6" s="5"/>
      <c r="E6" s="4">
        <f>IFERROR(VLOOKUP(C6,British[[Unit]:[Cost]],2,0),0)</f>
        <v>0</v>
      </c>
      <c r="F6" s="4">
        <f>IFERROR(VLOOKUP(C6,British[[Unit]:[BP]],3,FALSE),0)</f>
        <v>0</v>
      </c>
      <c r="G6" s="4">
        <f>IFERROR(VLOOKUP(C6,British[],4,FALSE),0)</f>
        <v>0</v>
      </c>
      <c r="H6" s="4">
        <f>IFERROR(VLOOKUP(C6,British[],5,FALSE),0)</f>
        <v>0</v>
      </c>
      <c r="I6" s="4">
        <f>IFERROR(VLOOKUP(C6,British[],6,FALSE),0)</f>
        <v>0</v>
      </c>
      <c r="J6" s="4">
        <f>IFERROR(VLOOKUP(C6,British[],7,FALSE),0)</f>
        <v>0</v>
      </c>
      <c r="K6" s="4">
        <f>IFERROR(VLOOKUP(C6,British[],8,FALSE),0)</f>
        <v>0</v>
      </c>
      <c r="L6" s="4">
        <f>IFERROR(VLOOKUP(C6,British[],9,FALSE),0)</f>
        <v>0</v>
      </c>
      <c r="M6" s="4">
        <f>IFERROR(VLOOKUP(C6,British[],10,FALSE),0)</f>
        <v>0</v>
      </c>
      <c r="N6" s="4">
        <f>IFERROR(VLOOKUP(C6,British[],11,FALSE),0)</f>
        <v>0</v>
      </c>
      <c r="O6" s="4">
        <f>IFERROR(VLOOKUP(C6,British[],12,FALSE),0)</f>
        <v>0</v>
      </c>
      <c r="P6" s="4" t="str">
        <f>IFERROR(VLOOKUP(C6,British[],13,FALSE)," ")</f>
        <v xml:space="preserve"> </v>
      </c>
      <c r="Q6" s="4">
        <f>IFERROR(VLOOKUP(C6,British[],14,FALSE),0)</f>
        <v>0</v>
      </c>
      <c r="R6" s="4">
        <f>IFERROR(VLOOKUP(C6,British[],15,FALSE),0)</f>
        <v>0</v>
      </c>
      <c r="S6" s="4"/>
      <c r="T6" s="4"/>
    </row>
    <row r="7" spans="1:20" s="3" customFormat="1" ht="12.75" x14ac:dyDescent="0.2">
      <c r="A7" s="4">
        <v>4</v>
      </c>
      <c r="B7" s="4"/>
      <c r="C7" s="5"/>
      <c r="D7" s="5"/>
      <c r="E7" s="4">
        <f>IFERROR(VLOOKUP(C7,British[[Unit]:[Cost]],2,0),0)</f>
        <v>0</v>
      </c>
      <c r="F7" s="4">
        <f>IFERROR(VLOOKUP(C7,British[[Unit]:[BP]],3,FALSE),0)</f>
        <v>0</v>
      </c>
      <c r="G7" s="4">
        <f>IFERROR(VLOOKUP(C7,British[],4,FALSE),0)</f>
        <v>0</v>
      </c>
      <c r="H7" s="4">
        <f>IFERROR(VLOOKUP(C7,British[],5,FALSE),0)</f>
        <v>0</v>
      </c>
      <c r="I7" s="4">
        <f>IFERROR(VLOOKUP(C7,British[],6,FALSE),0)</f>
        <v>0</v>
      </c>
      <c r="J7" s="4">
        <f>IFERROR(VLOOKUP(C7,British[],7,FALSE),0)</f>
        <v>0</v>
      </c>
      <c r="K7" s="4">
        <f>IFERROR(VLOOKUP(C7,British[],8,FALSE),0)</f>
        <v>0</v>
      </c>
      <c r="L7" s="4">
        <f>IFERROR(VLOOKUP(C7,British[],9,FALSE),0)</f>
        <v>0</v>
      </c>
      <c r="M7" s="4">
        <f>IFERROR(VLOOKUP(C7,British[],10,FALSE),0)</f>
        <v>0</v>
      </c>
      <c r="N7" s="4">
        <f>IFERROR(VLOOKUP(C7,British[],11,FALSE),0)</f>
        <v>0</v>
      </c>
      <c r="O7" s="4">
        <f>IFERROR(VLOOKUP(C7,British[],12,FALSE),0)</f>
        <v>0</v>
      </c>
      <c r="P7" s="4" t="str">
        <f>IFERROR(VLOOKUP(C7,British[],13,FALSE)," ")</f>
        <v xml:space="preserve"> </v>
      </c>
      <c r="Q7" s="4">
        <f>IFERROR(VLOOKUP(C7,British[],14,FALSE),0)</f>
        <v>0</v>
      </c>
      <c r="R7" s="4">
        <f>IFERROR(VLOOKUP(C7,British[],15,FALSE),0)</f>
        <v>0</v>
      </c>
      <c r="S7" s="4"/>
      <c r="T7" s="4"/>
    </row>
    <row r="8" spans="1:20" s="3" customFormat="1" ht="12.75" x14ac:dyDescent="0.2">
      <c r="A8" s="4">
        <v>5</v>
      </c>
      <c r="B8" s="4"/>
      <c r="C8" s="5"/>
      <c r="D8" s="5"/>
      <c r="E8" s="4">
        <f>IFERROR(VLOOKUP(C8,British[[Unit]:[Cost]],2,0),0)</f>
        <v>0</v>
      </c>
      <c r="F8" s="4">
        <f>IFERROR(VLOOKUP(C8,British[[Unit]:[BP]],3,FALSE),0)</f>
        <v>0</v>
      </c>
      <c r="G8" s="4">
        <f>IFERROR(VLOOKUP(C8,British[],4,FALSE),0)</f>
        <v>0</v>
      </c>
      <c r="H8" s="4">
        <f>IFERROR(VLOOKUP(C8,British[],5,FALSE),0)</f>
        <v>0</v>
      </c>
      <c r="I8" s="4">
        <f>IFERROR(VLOOKUP(C8,British[],6,FALSE),0)</f>
        <v>0</v>
      </c>
      <c r="J8" s="4">
        <f>IFERROR(VLOOKUP(C8,British[],7,FALSE),0)</f>
        <v>0</v>
      </c>
      <c r="K8" s="4">
        <f>IFERROR(VLOOKUP(C8,British[],8,FALSE),0)</f>
        <v>0</v>
      </c>
      <c r="L8" s="4">
        <f>IFERROR(VLOOKUP(C8,British[],9,FALSE),0)</f>
        <v>0</v>
      </c>
      <c r="M8" s="4">
        <f>IFERROR(VLOOKUP(C8,British[],10,FALSE),0)</f>
        <v>0</v>
      </c>
      <c r="N8" s="4">
        <f>IFERROR(VLOOKUP(C8,British[],11,FALSE),0)</f>
        <v>0</v>
      </c>
      <c r="O8" s="4">
        <f>IFERROR(VLOOKUP(C8,British[],12,FALSE),0)</f>
        <v>0</v>
      </c>
      <c r="P8" s="4" t="str">
        <f>IFERROR(VLOOKUP(C8,British[],13,FALSE)," ")</f>
        <v xml:space="preserve"> </v>
      </c>
      <c r="Q8" s="4">
        <f>IFERROR(VLOOKUP(C8,British[],14,FALSE),0)</f>
        <v>0</v>
      </c>
      <c r="R8" s="4">
        <f>IFERROR(VLOOKUP(C8,British[],15,FALSE),0)</f>
        <v>0</v>
      </c>
      <c r="S8" s="4"/>
      <c r="T8" s="4"/>
    </row>
    <row r="9" spans="1:20" s="3" customFormat="1" ht="12.75" x14ac:dyDescent="0.2">
      <c r="A9" s="4">
        <v>6</v>
      </c>
      <c r="B9" s="4"/>
      <c r="C9" s="5"/>
      <c r="D9" s="5"/>
      <c r="E9" s="4">
        <f>IFERROR(VLOOKUP(C9,British[[Unit]:[Cost]],2,0),0)</f>
        <v>0</v>
      </c>
      <c r="F9" s="4">
        <f>IFERROR(VLOOKUP(C9,British[[Unit]:[BP]],3,FALSE),0)</f>
        <v>0</v>
      </c>
      <c r="G9" s="4">
        <f>IFERROR(VLOOKUP(C9,British[],4,FALSE),0)</f>
        <v>0</v>
      </c>
      <c r="H9" s="4">
        <f>IFERROR(VLOOKUP(C9,British[],5,FALSE),0)</f>
        <v>0</v>
      </c>
      <c r="I9" s="4">
        <f>IFERROR(VLOOKUP(C9,British[],6,FALSE),0)</f>
        <v>0</v>
      </c>
      <c r="J9" s="4">
        <f>IFERROR(VLOOKUP(C9,British[],7,FALSE),0)</f>
        <v>0</v>
      </c>
      <c r="K9" s="4">
        <f>IFERROR(VLOOKUP(C9,British[],8,FALSE),0)</f>
        <v>0</v>
      </c>
      <c r="L9" s="4">
        <f>IFERROR(VLOOKUP(C9,British[],9,FALSE),0)</f>
        <v>0</v>
      </c>
      <c r="M9" s="4">
        <f>IFERROR(VLOOKUP(C9,British[],10,FALSE),0)</f>
        <v>0</v>
      </c>
      <c r="N9" s="4">
        <f>IFERROR(VLOOKUP(C9,British[],11,FALSE),0)</f>
        <v>0</v>
      </c>
      <c r="O9" s="4">
        <f>IFERROR(VLOOKUP(C9,British[],12,FALSE),0)</f>
        <v>0</v>
      </c>
      <c r="P9" s="4" t="str">
        <f>IFERROR(VLOOKUP(C9,British[],13,FALSE)," ")</f>
        <v xml:space="preserve"> </v>
      </c>
      <c r="Q9" s="4">
        <f>IFERROR(VLOOKUP(C9,British[],14,FALSE),0)</f>
        <v>0</v>
      </c>
      <c r="R9" s="4">
        <f>IFERROR(VLOOKUP(C9,British[],15,FALSE),0)</f>
        <v>0</v>
      </c>
      <c r="S9" s="4"/>
      <c r="T9" s="4"/>
    </row>
    <row r="10" spans="1:20" s="3" customFormat="1" ht="12.75" x14ac:dyDescent="0.2">
      <c r="A10" s="4">
        <v>7</v>
      </c>
      <c r="B10" s="4"/>
      <c r="C10" s="5"/>
      <c r="D10" s="5"/>
      <c r="E10" s="4">
        <f>IFERROR(VLOOKUP(C10,British[[Unit]:[Cost]],2,0),0)</f>
        <v>0</v>
      </c>
      <c r="F10" s="4">
        <f>IFERROR(VLOOKUP(C10,British[[Unit]:[BP]],3,FALSE),0)</f>
        <v>0</v>
      </c>
      <c r="G10" s="4">
        <f>IFERROR(VLOOKUP(C10,British[],4,FALSE),0)</f>
        <v>0</v>
      </c>
      <c r="H10" s="4">
        <f>IFERROR(VLOOKUP(C10,British[],5,FALSE),0)</f>
        <v>0</v>
      </c>
      <c r="I10" s="4">
        <f>IFERROR(VLOOKUP(C10,British[],6,FALSE),0)</f>
        <v>0</v>
      </c>
      <c r="J10" s="4">
        <f>IFERROR(VLOOKUP(C10,British[],7,FALSE),0)</f>
        <v>0</v>
      </c>
      <c r="K10" s="4">
        <f>IFERROR(VLOOKUP(C10,British[],8,FALSE),0)</f>
        <v>0</v>
      </c>
      <c r="L10" s="4">
        <f>IFERROR(VLOOKUP(C10,British[],9,FALSE),0)</f>
        <v>0</v>
      </c>
      <c r="M10" s="4">
        <f>IFERROR(VLOOKUP(C10,British[],10,FALSE),0)</f>
        <v>0</v>
      </c>
      <c r="N10" s="4">
        <f>IFERROR(VLOOKUP(C10,British[],11,FALSE),0)</f>
        <v>0</v>
      </c>
      <c r="O10" s="4">
        <f>IFERROR(VLOOKUP(C10,British[],12,FALSE),0)</f>
        <v>0</v>
      </c>
      <c r="P10" s="4" t="str">
        <f>IFERROR(VLOOKUP(C10,British[],13,FALSE)," ")</f>
        <v xml:space="preserve"> </v>
      </c>
      <c r="Q10" s="4">
        <f>IFERROR(VLOOKUP(C10,British[],14,FALSE),0)</f>
        <v>0</v>
      </c>
      <c r="R10" s="4">
        <f>IFERROR(VLOOKUP(C10,British[],15,FALSE),0)</f>
        <v>0</v>
      </c>
      <c r="S10" s="4"/>
      <c r="T10" s="4"/>
    </row>
    <row r="11" spans="1:20" s="3" customFormat="1" ht="12.75" x14ac:dyDescent="0.2">
      <c r="A11" s="4">
        <v>8</v>
      </c>
      <c r="B11" s="4"/>
      <c r="C11" s="5"/>
      <c r="D11" s="5"/>
      <c r="E11" s="4">
        <f>IFERROR(VLOOKUP(C11,British[[Unit]:[Cost]],2,0),0)</f>
        <v>0</v>
      </c>
      <c r="F11" s="4">
        <f>IFERROR(VLOOKUP(C11,British[[Unit]:[BP]],3,FALSE),0)</f>
        <v>0</v>
      </c>
      <c r="G11" s="4">
        <f>IFERROR(VLOOKUP(C11,British[],4,FALSE),0)</f>
        <v>0</v>
      </c>
      <c r="H11" s="4">
        <f>IFERROR(VLOOKUP(C11,British[],5,FALSE),0)</f>
        <v>0</v>
      </c>
      <c r="I11" s="4">
        <f>IFERROR(VLOOKUP(C11,British[],6,FALSE),0)</f>
        <v>0</v>
      </c>
      <c r="J11" s="4">
        <f>IFERROR(VLOOKUP(C11,British[],7,FALSE),0)</f>
        <v>0</v>
      </c>
      <c r="K11" s="4">
        <f>IFERROR(VLOOKUP(C11,British[],8,FALSE),0)</f>
        <v>0</v>
      </c>
      <c r="L11" s="4">
        <f>IFERROR(VLOOKUP(C11,British[],9,FALSE),0)</f>
        <v>0</v>
      </c>
      <c r="M11" s="4">
        <f>IFERROR(VLOOKUP(C11,British[],10,FALSE),0)</f>
        <v>0</v>
      </c>
      <c r="N11" s="4">
        <f>IFERROR(VLOOKUP(C11,British[],11,FALSE),0)</f>
        <v>0</v>
      </c>
      <c r="O11" s="4">
        <f>IFERROR(VLOOKUP(C11,British[],12,FALSE),0)</f>
        <v>0</v>
      </c>
      <c r="P11" s="4" t="str">
        <f>IFERROR(VLOOKUP(C11,British[],13,FALSE)," ")</f>
        <v xml:space="preserve"> </v>
      </c>
      <c r="Q11" s="4">
        <f>IFERROR(VLOOKUP(C11,British[],14,FALSE),0)</f>
        <v>0</v>
      </c>
      <c r="R11" s="4">
        <f>IFERROR(VLOOKUP(C11,British[],15,FALSE),0)</f>
        <v>0</v>
      </c>
      <c r="S11" s="4"/>
      <c r="T11" s="4"/>
    </row>
    <row r="12" spans="1:20" s="3" customFormat="1" ht="12.75" x14ac:dyDescent="0.2">
      <c r="A12" s="4">
        <v>9</v>
      </c>
      <c r="B12" s="4"/>
      <c r="C12" s="5"/>
      <c r="D12" s="5"/>
      <c r="E12" s="4">
        <f>IFERROR(VLOOKUP(C12,British[[Unit]:[Cost]],2,0),0)</f>
        <v>0</v>
      </c>
      <c r="F12" s="4">
        <f>IFERROR(VLOOKUP(C12,British[[Unit]:[BP]],3,FALSE),0)</f>
        <v>0</v>
      </c>
      <c r="G12" s="4">
        <f>IFERROR(VLOOKUP(C12,British[],4,FALSE),0)</f>
        <v>0</v>
      </c>
      <c r="H12" s="4">
        <f>IFERROR(VLOOKUP(C12,British[],5,FALSE),0)</f>
        <v>0</v>
      </c>
      <c r="I12" s="4">
        <f>IFERROR(VLOOKUP(C12,British[],6,FALSE),0)</f>
        <v>0</v>
      </c>
      <c r="J12" s="4">
        <f>IFERROR(VLOOKUP(C12,British[],7,FALSE),0)</f>
        <v>0</v>
      </c>
      <c r="K12" s="4">
        <f>IFERROR(VLOOKUP(C12,British[],8,FALSE),0)</f>
        <v>0</v>
      </c>
      <c r="L12" s="4">
        <f>IFERROR(VLOOKUP(C12,British[],9,FALSE),0)</f>
        <v>0</v>
      </c>
      <c r="M12" s="4">
        <f>IFERROR(VLOOKUP(C12,British[],10,FALSE),0)</f>
        <v>0</v>
      </c>
      <c r="N12" s="4">
        <f>IFERROR(VLOOKUP(C12,British[],11,FALSE),0)</f>
        <v>0</v>
      </c>
      <c r="O12" s="4">
        <f>IFERROR(VLOOKUP(C12,British[],12,FALSE),0)</f>
        <v>0</v>
      </c>
      <c r="P12" s="4" t="str">
        <f>IFERROR(VLOOKUP(C12,British[],13,FALSE)," ")</f>
        <v xml:space="preserve"> </v>
      </c>
      <c r="Q12" s="4">
        <f>IFERROR(VLOOKUP(C12,British[],14,FALSE),0)</f>
        <v>0</v>
      </c>
      <c r="R12" s="4">
        <f>IFERROR(VLOOKUP(C12,British[],15,FALSE),0)</f>
        <v>0</v>
      </c>
      <c r="S12" s="4"/>
      <c r="T12" s="4"/>
    </row>
    <row r="13" spans="1:20" s="3" customFormat="1" ht="12.75" x14ac:dyDescent="0.2">
      <c r="A13" s="4">
        <v>10</v>
      </c>
      <c r="B13" s="4"/>
      <c r="C13" s="5"/>
      <c r="D13" s="5"/>
      <c r="E13" s="4">
        <f>IFERROR(VLOOKUP(C13,British[[Unit]:[Cost]],2,0),0)</f>
        <v>0</v>
      </c>
      <c r="F13" s="4">
        <f>IFERROR(VLOOKUP(C13,British[[Unit]:[BP]],3,FALSE),0)</f>
        <v>0</v>
      </c>
      <c r="G13" s="4">
        <f>IFERROR(VLOOKUP(C13,British[],4,FALSE),0)</f>
        <v>0</v>
      </c>
      <c r="H13" s="4">
        <f>IFERROR(VLOOKUP(C13,British[],5,FALSE),0)</f>
        <v>0</v>
      </c>
      <c r="I13" s="4">
        <f>IFERROR(VLOOKUP(C13,British[],6,FALSE),0)</f>
        <v>0</v>
      </c>
      <c r="J13" s="4">
        <f>IFERROR(VLOOKUP(C13,British[],7,FALSE),0)</f>
        <v>0</v>
      </c>
      <c r="K13" s="4">
        <f>IFERROR(VLOOKUP(C13,British[],8,FALSE),0)</f>
        <v>0</v>
      </c>
      <c r="L13" s="4">
        <f>IFERROR(VLOOKUP(C13,British[],9,FALSE),0)</f>
        <v>0</v>
      </c>
      <c r="M13" s="4">
        <f>IFERROR(VLOOKUP(C13,British[],10,FALSE),0)</f>
        <v>0</v>
      </c>
      <c r="N13" s="4">
        <f>IFERROR(VLOOKUP(C13,British[],11,FALSE),0)</f>
        <v>0</v>
      </c>
      <c r="O13" s="4">
        <f>IFERROR(VLOOKUP(C13,British[],12,FALSE),0)</f>
        <v>0</v>
      </c>
      <c r="P13" s="4" t="str">
        <f>IFERROR(VLOOKUP(C13,British[],13,FALSE)," ")</f>
        <v xml:space="preserve"> </v>
      </c>
      <c r="Q13" s="4">
        <f>IFERROR(VLOOKUP(C13,British[],14,FALSE),0)</f>
        <v>0</v>
      </c>
      <c r="R13" s="4">
        <f>IFERROR(VLOOKUP(C13,British[],15,FALSE),0)</f>
        <v>0</v>
      </c>
      <c r="S13" s="4"/>
      <c r="T13" s="4"/>
    </row>
    <row r="14" spans="1:20" s="3" customFormat="1" ht="12.75" x14ac:dyDescent="0.2">
      <c r="A14" s="4">
        <v>11</v>
      </c>
      <c r="B14" s="4"/>
      <c r="C14" s="5"/>
      <c r="D14" s="5"/>
      <c r="E14" s="4">
        <f>IFERROR(VLOOKUP(C14,British[[Unit]:[Cost]],2,0),0)</f>
        <v>0</v>
      </c>
      <c r="F14" s="4">
        <f>IFERROR(VLOOKUP(C14,British[[Unit]:[BP]],3,FALSE),0)</f>
        <v>0</v>
      </c>
      <c r="G14" s="4">
        <f>IFERROR(VLOOKUP(C14,British[],4,FALSE),0)</f>
        <v>0</v>
      </c>
      <c r="H14" s="4">
        <f>IFERROR(VLOOKUP(C14,British[],5,FALSE),0)</f>
        <v>0</v>
      </c>
      <c r="I14" s="4">
        <f>IFERROR(VLOOKUP(C14,British[],6,FALSE),0)</f>
        <v>0</v>
      </c>
      <c r="J14" s="4">
        <f>IFERROR(VLOOKUP(C14,British[],7,FALSE),0)</f>
        <v>0</v>
      </c>
      <c r="K14" s="4">
        <f>IFERROR(VLOOKUP(C14,British[],8,FALSE),0)</f>
        <v>0</v>
      </c>
      <c r="L14" s="4">
        <f>IFERROR(VLOOKUP(C14,British[],9,FALSE),0)</f>
        <v>0</v>
      </c>
      <c r="M14" s="4">
        <f>IFERROR(VLOOKUP(C14,British[],10,FALSE),0)</f>
        <v>0</v>
      </c>
      <c r="N14" s="4">
        <f>IFERROR(VLOOKUP(C14,British[],11,FALSE),0)</f>
        <v>0</v>
      </c>
      <c r="O14" s="4">
        <f>IFERROR(VLOOKUP(C14,British[],12,FALSE),0)</f>
        <v>0</v>
      </c>
      <c r="P14" s="4" t="str">
        <f>IFERROR(VLOOKUP(C14,British[],13,FALSE)," ")</f>
        <v xml:space="preserve"> </v>
      </c>
      <c r="Q14" s="4">
        <f>IFERROR(VLOOKUP(C14,British[],14,FALSE),0)</f>
        <v>0</v>
      </c>
      <c r="R14" s="4">
        <f>IFERROR(VLOOKUP(C14,British[],15,FALSE),0)</f>
        <v>0</v>
      </c>
      <c r="S14" s="4"/>
      <c r="T14" s="4"/>
    </row>
    <row r="15" spans="1:20" s="3" customFormat="1" ht="12.75" x14ac:dyDescent="0.2">
      <c r="A15" s="4">
        <v>12</v>
      </c>
      <c r="B15" s="4"/>
      <c r="C15" s="5"/>
      <c r="D15" s="5"/>
      <c r="E15" s="4">
        <f>IFERROR(VLOOKUP(C15,British[[Unit]:[Cost]],2,0),0)</f>
        <v>0</v>
      </c>
      <c r="F15" s="4">
        <f>IFERROR(VLOOKUP(C15,British[[Unit]:[BP]],3,FALSE),0)</f>
        <v>0</v>
      </c>
      <c r="G15" s="4">
        <f>IFERROR(VLOOKUP(C15,British[],4,FALSE),0)</f>
        <v>0</v>
      </c>
      <c r="H15" s="4">
        <f>IFERROR(VLOOKUP(C15,British[],5,FALSE),0)</f>
        <v>0</v>
      </c>
      <c r="I15" s="4">
        <f>IFERROR(VLOOKUP(C15,British[],6,FALSE),0)</f>
        <v>0</v>
      </c>
      <c r="J15" s="4">
        <f>IFERROR(VLOOKUP(C15,British[],7,FALSE),0)</f>
        <v>0</v>
      </c>
      <c r="K15" s="4">
        <f>IFERROR(VLOOKUP(C15,British[],8,FALSE),0)</f>
        <v>0</v>
      </c>
      <c r="L15" s="4">
        <f>IFERROR(VLOOKUP(C15,British[],9,FALSE),0)</f>
        <v>0</v>
      </c>
      <c r="M15" s="4">
        <f>IFERROR(VLOOKUP(C15,British[],10,FALSE),0)</f>
        <v>0</v>
      </c>
      <c r="N15" s="4">
        <f>IFERROR(VLOOKUP(C15,British[],11,FALSE),0)</f>
        <v>0</v>
      </c>
      <c r="O15" s="4">
        <f>IFERROR(VLOOKUP(C15,British[],12,FALSE),0)</f>
        <v>0</v>
      </c>
      <c r="P15" s="4" t="str">
        <f>IFERROR(VLOOKUP(C15,British[],13,FALSE)," ")</f>
        <v xml:space="preserve"> </v>
      </c>
      <c r="Q15" s="4">
        <f>IFERROR(VLOOKUP(C15,British[],14,FALSE),0)</f>
        <v>0</v>
      </c>
      <c r="R15" s="4">
        <f>IFERROR(VLOOKUP(C15,British[],15,FALSE),0)</f>
        <v>0</v>
      </c>
      <c r="S15" s="4"/>
      <c r="T15" s="4"/>
    </row>
    <row r="16" spans="1:20" s="3" customFormat="1" ht="12.75" x14ac:dyDescent="0.2">
      <c r="A16" s="4">
        <v>13</v>
      </c>
      <c r="B16" s="4"/>
      <c r="C16" s="5"/>
      <c r="D16" s="5"/>
      <c r="E16" s="4">
        <f>IFERROR(VLOOKUP(C16,British[[Unit]:[Cost]],2,0),0)</f>
        <v>0</v>
      </c>
      <c r="F16" s="4">
        <f>IFERROR(VLOOKUP(C16,British[[Unit]:[BP]],3,FALSE),0)</f>
        <v>0</v>
      </c>
      <c r="G16" s="4">
        <f>IFERROR(VLOOKUP(C16,British[],4,FALSE),0)</f>
        <v>0</v>
      </c>
      <c r="H16" s="4">
        <f>IFERROR(VLOOKUP(C16,British[],5,FALSE),0)</f>
        <v>0</v>
      </c>
      <c r="I16" s="4">
        <f>IFERROR(VLOOKUP(C16,British[],6,FALSE),0)</f>
        <v>0</v>
      </c>
      <c r="J16" s="4">
        <f>IFERROR(VLOOKUP(C16,British[],7,FALSE),0)</f>
        <v>0</v>
      </c>
      <c r="K16" s="4">
        <f>IFERROR(VLOOKUP(C16,British[],8,FALSE),0)</f>
        <v>0</v>
      </c>
      <c r="L16" s="4">
        <f>IFERROR(VLOOKUP(C16,British[],9,FALSE),0)</f>
        <v>0</v>
      </c>
      <c r="M16" s="4">
        <f>IFERROR(VLOOKUP(C16,British[],10,FALSE),0)</f>
        <v>0</v>
      </c>
      <c r="N16" s="4">
        <f>IFERROR(VLOOKUP(C16,British[],11,FALSE),0)</f>
        <v>0</v>
      </c>
      <c r="O16" s="4">
        <f>IFERROR(VLOOKUP(C16,British[],12,FALSE),0)</f>
        <v>0</v>
      </c>
      <c r="P16" s="4" t="str">
        <f>IFERROR(VLOOKUP(C16,British[],13,FALSE)," ")</f>
        <v xml:space="preserve"> </v>
      </c>
      <c r="Q16" s="4">
        <f>IFERROR(VLOOKUP(C16,British[],14,FALSE),0)</f>
        <v>0</v>
      </c>
      <c r="R16" s="4">
        <f>IFERROR(VLOOKUP(C16,British[],15,FALSE),0)</f>
        <v>0</v>
      </c>
      <c r="S16" s="4"/>
      <c r="T16" s="4"/>
    </row>
    <row r="17" spans="1:20" s="3" customFormat="1" ht="12.75" x14ac:dyDescent="0.2">
      <c r="A17" s="4">
        <v>14</v>
      </c>
      <c r="B17" s="4"/>
      <c r="C17" s="5"/>
      <c r="D17" s="5"/>
      <c r="E17" s="4">
        <f>IFERROR(VLOOKUP(C17,British[[Unit]:[Cost]],2,0),0)</f>
        <v>0</v>
      </c>
      <c r="F17" s="4">
        <f>IFERROR(VLOOKUP(C17,British[[Unit]:[BP]],3,FALSE),0)</f>
        <v>0</v>
      </c>
      <c r="G17" s="4">
        <f>IFERROR(VLOOKUP(C17,British[],4,FALSE),0)</f>
        <v>0</v>
      </c>
      <c r="H17" s="4">
        <f>IFERROR(VLOOKUP(C17,British[],5,FALSE),0)</f>
        <v>0</v>
      </c>
      <c r="I17" s="4">
        <f>IFERROR(VLOOKUP(C17,British[],6,FALSE),0)</f>
        <v>0</v>
      </c>
      <c r="J17" s="4">
        <f>IFERROR(VLOOKUP(C17,British[],7,FALSE),0)</f>
        <v>0</v>
      </c>
      <c r="K17" s="4">
        <f>IFERROR(VLOOKUP(C17,British[],8,FALSE),0)</f>
        <v>0</v>
      </c>
      <c r="L17" s="4">
        <f>IFERROR(VLOOKUP(C17,British[],9,FALSE),0)</f>
        <v>0</v>
      </c>
      <c r="M17" s="4">
        <f>IFERROR(VLOOKUP(C17,British[],10,FALSE),0)</f>
        <v>0</v>
      </c>
      <c r="N17" s="4">
        <f>IFERROR(VLOOKUP(C17,British[],11,FALSE),0)</f>
        <v>0</v>
      </c>
      <c r="O17" s="4">
        <f>IFERROR(VLOOKUP(C17,British[],12,FALSE),0)</f>
        <v>0</v>
      </c>
      <c r="P17" s="4" t="str">
        <f>IFERROR(VLOOKUP(C17,British[],13,FALSE)," ")</f>
        <v xml:space="preserve"> </v>
      </c>
      <c r="Q17" s="4">
        <f>IFERROR(VLOOKUP(C17,British[],14,FALSE),0)</f>
        <v>0</v>
      </c>
      <c r="R17" s="4">
        <f>IFERROR(VLOOKUP(C17,British[],15,FALSE),0)</f>
        <v>0</v>
      </c>
      <c r="S17" s="4"/>
      <c r="T17" s="4"/>
    </row>
    <row r="18" spans="1:20" s="3" customFormat="1" ht="12.75" x14ac:dyDescent="0.2">
      <c r="A18" s="4">
        <v>15</v>
      </c>
      <c r="B18" s="4"/>
      <c r="C18" s="5"/>
      <c r="D18" s="5"/>
      <c r="E18" s="4">
        <f>IFERROR(VLOOKUP(C18,British[[Unit]:[Cost]],2,0),0)</f>
        <v>0</v>
      </c>
      <c r="F18" s="4">
        <f>IFERROR(VLOOKUP(C18,British[[Unit]:[BP]],3,FALSE),0)</f>
        <v>0</v>
      </c>
      <c r="G18" s="4">
        <f>IFERROR(VLOOKUP(C18,British[],4,FALSE),0)</f>
        <v>0</v>
      </c>
      <c r="H18" s="4">
        <f>IFERROR(VLOOKUP(C18,British[],5,FALSE),0)</f>
        <v>0</v>
      </c>
      <c r="I18" s="4">
        <f>IFERROR(VLOOKUP(C18,British[],6,FALSE),0)</f>
        <v>0</v>
      </c>
      <c r="J18" s="4">
        <f>IFERROR(VLOOKUP(C18,British[],7,FALSE),0)</f>
        <v>0</v>
      </c>
      <c r="K18" s="4">
        <f>IFERROR(VLOOKUP(C18,British[],8,FALSE),0)</f>
        <v>0</v>
      </c>
      <c r="L18" s="4">
        <f>IFERROR(VLOOKUP(C18,British[],9,FALSE),0)</f>
        <v>0</v>
      </c>
      <c r="M18" s="4">
        <f>IFERROR(VLOOKUP(C18,British[],10,FALSE),0)</f>
        <v>0</v>
      </c>
      <c r="N18" s="4">
        <f>IFERROR(VLOOKUP(C18,British[],11,FALSE),0)</f>
        <v>0</v>
      </c>
      <c r="O18" s="4">
        <f>IFERROR(VLOOKUP(C18,British[],12,FALSE),0)</f>
        <v>0</v>
      </c>
      <c r="P18" s="4" t="str">
        <f>IFERROR(VLOOKUP(C18,British[],13,FALSE)," ")</f>
        <v xml:space="preserve"> </v>
      </c>
      <c r="Q18" s="4">
        <f>IFERROR(VLOOKUP(C18,British[],14,FALSE),0)</f>
        <v>0</v>
      </c>
      <c r="R18" s="4">
        <f>IFERROR(VLOOKUP(C18,British[],15,FALSE),0)</f>
        <v>0</v>
      </c>
      <c r="S18" s="4"/>
      <c r="T18" s="4"/>
    </row>
    <row r="19" spans="1:20" s="3" customFormat="1" ht="12.75" x14ac:dyDescent="0.2">
      <c r="A19" s="4">
        <v>16</v>
      </c>
      <c r="B19" s="4"/>
      <c r="C19" s="5"/>
      <c r="D19" s="5"/>
      <c r="E19" s="4">
        <f>IFERROR(VLOOKUP(C19,British[[Unit]:[Cost]],2,0),0)</f>
        <v>0</v>
      </c>
      <c r="F19" s="4">
        <f>IFERROR(VLOOKUP(C19,British[[Unit]:[BP]],3,FALSE),0)</f>
        <v>0</v>
      </c>
      <c r="G19" s="4">
        <f>IFERROR(VLOOKUP(C19,British[],4,FALSE),0)</f>
        <v>0</v>
      </c>
      <c r="H19" s="4">
        <f>IFERROR(VLOOKUP(C19,British[],5,FALSE),0)</f>
        <v>0</v>
      </c>
      <c r="I19" s="4">
        <f>IFERROR(VLOOKUP(C19,British[],6,FALSE),0)</f>
        <v>0</v>
      </c>
      <c r="J19" s="4">
        <f>IFERROR(VLOOKUP(C19,British[],7,FALSE),0)</f>
        <v>0</v>
      </c>
      <c r="K19" s="4">
        <f>IFERROR(VLOOKUP(C19,British[],8,FALSE),0)</f>
        <v>0</v>
      </c>
      <c r="L19" s="4">
        <f>IFERROR(VLOOKUP(C19,British[],9,FALSE),0)</f>
        <v>0</v>
      </c>
      <c r="M19" s="4">
        <f>IFERROR(VLOOKUP(C19,British[],10,FALSE),0)</f>
        <v>0</v>
      </c>
      <c r="N19" s="4">
        <f>IFERROR(VLOOKUP(C19,British[],11,FALSE),0)</f>
        <v>0</v>
      </c>
      <c r="O19" s="4">
        <f>IFERROR(VLOOKUP(C19,British[],12,FALSE),0)</f>
        <v>0</v>
      </c>
      <c r="P19" s="4" t="str">
        <f>IFERROR(VLOOKUP(C19,British[],13,FALSE)," ")</f>
        <v xml:space="preserve"> </v>
      </c>
      <c r="Q19" s="4">
        <f>IFERROR(VLOOKUP(C19,British[],14,FALSE),0)</f>
        <v>0</v>
      </c>
      <c r="R19" s="4">
        <f>IFERROR(VLOOKUP(C19,British[],15,FALSE),0)</f>
        <v>0</v>
      </c>
      <c r="S19" s="4"/>
      <c r="T19" s="4"/>
    </row>
    <row r="20" spans="1:20" s="3" customFormat="1" ht="12.75" x14ac:dyDescent="0.2">
      <c r="A20" s="4">
        <v>17</v>
      </c>
      <c r="B20" s="4"/>
      <c r="C20" s="5"/>
      <c r="D20" s="5"/>
      <c r="E20" s="4">
        <f>IFERROR(VLOOKUP(C20,British[[Unit]:[Cost]],2,0),0)</f>
        <v>0</v>
      </c>
      <c r="F20" s="4">
        <f>IFERROR(VLOOKUP(C20,British[[Unit]:[BP]],3,FALSE),0)</f>
        <v>0</v>
      </c>
      <c r="G20" s="4">
        <f>IFERROR(VLOOKUP(C20,British[],4,FALSE),0)</f>
        <v>0</v>
      </c>
      <c r="H20" s="4">
        <f>IFERROR(VLOOKUP(C20,British[],5,FALSE),0)</f>
        <v>0</v>
      </c>
      <c r="I20" s="4">
        <f>IFERROR(VLOOKUP(C20,British[],6,FALSE),0)</f>
        <v>0</v>
      </c>
      <c r="J20" s="4">
        <f>IFERROR(VLOOKUP(C20,British[],7,FALSE),0)</f>
        <v>0</v>
      </c>
      <c r="K20" s="4">
        <f>IFERROR(VLOOKUP(C20,British[],8,FALSE),0)</f>
        <v>0</v>
      </c>
      <c r="L20" s="4">
        <f>IFERROR(VLOOKUP(C20,British[],9,FALSE),0)</f>
        <v>0</v>
      </c>
      <c r="M20" s="4">
        <f>IFERROR(VLOOKUP(C20,British[],10,FALSE),0)</f>
        <v>0</v>
      </c>
      <c r="N20" s="4">
        <f>IFERROR(VLOOKUP(C20,British[],11,FALSE),0)</f>
        <v>0</v>
      </c>
      <c r="O20" s="4">
        <f>IFERROR(VLOOKUP(C20,British[],12,FALSE),0)</f>
        <v>0</v>
      </c>
      <c r="P20" s="4" t="str">
        <f>IFERROR(VLOOKUP(C20,British[],13,FALSE)," ")</f>
        <v xml:space="preserve"> </v>
      </c>
      <c r="Q20" s="4">
        <f>IFERROR(VLOOKUP(C20,British[],14,FALSE),0)</f>
        <v>0</v>
      </c>
      <c r="R20" s="4">
        <f>IFERROR(VLOOKUP(C20,British[],15,FALSE),0)</f>
        <v>0</v>
      </c>
      <c r="S20" s="4"/>
      <c r="T20" s="4"/>
    </row>
    <row r="21" spans="1:20" s="3" customFormat="1" ht="12.75" x14ac:dyDescent="0.2">
      <c r="A21" s="4">
        <v>18</v>
      </c>
      <c r="B21" s="4"/>
      <c r="C21" s="5"/>
      <c r="D21" s="5"/>
      <c r="E21" s="4">
        <f>IFERROR(VLOOKUP(C21,British[[Unit]:[Cost]],2,0),0)</f>
        <v>0</v>
      </c>
      <c r="F21" s="4">
        <f>IFERROR(VLOOKUP(C21,British[[Unit]:[BP]],3,FALSE),0)</f>
        <v>0</v>
      </c>
      <c r="G21" s="4">
        <f>IFERROR(VLOOKUP(C21,British[],4,FALSE),0)</f>
        <v>0</v>
      </c>
      <c r="H21" s="4">
        <f>IFERROR(VLOOKUP(C21,British[],5,FALSE),0)</f>
        <v>0</v>
      </c>
      <c r="I21" s="4">
        <f>IFERROR(VLOOKUP(C21,British[],6,FALSE),0)</f>
        <v>0</v>
      </c>
      <c r="J21" s="4">
        <f>IFERROR(VLOOKUP(C21,British[],7,FALSE),0)</f>
        <v>0</v>
      </c>
      <c r="K21" s="4">
        <f>IFERROR(VLOOKUP(C21,British[],8,FALSE),0)</f>
        <v>0</v>
      </c>
      <c r="L21" s="4">
        <f>IFERROR(VLOOKUP(C21,British[],9,FALSE),0)</f>
        <v>0</v>
      </c>
      <c r="M21" s="4">
        <f>IFERROR(VLOOKUP(C21,British[],10,FALSE),0)</f>
        <v>0</v>
      </c>
      <c r="N21" s="4">
        <f>IFERROR(VLOOKUP(C21,British[],11,FALSE),0)</f>
        <v>0</v>
      </c>
      <c r="O21" s="4">
        <f>IFERROR(VLOOKUP(C21,British[],12,FALSE),0)</f>
        <v>0</v>
      </c>
      <c r="P21" s="4" t="str">
        <f>IFERROR(VLOOKUP(C21,British[],13,FALSE)," ")</f>
        <v xml:space="preserve"> </v>
      </c>
      <c r="Q21" s="4">
        <f>IFERROR(VLOOKUP(C21,British[],14,FALSE),0)</f>
        <v>0</v>
      </c>
      <c r="R21" s="4">
        <f>IFERROR(VLOOKUP(C21,British[],15,FALSE),0)</f>
        <v>0</v>
      </c>
      <c r="S21" s="4"/>
      <c r="T21" s="4"/>
    </row>
    <row r="22" spans="1:20" s="3" customFormat="1" ht="12.75" x14ac:dyDescent="0.2">
      <c r="A22" s="4">
        <v>19</v>
      </c>
      <c r="B22" s="4"/>
      <c r="C22" s="5"/>
      <c r="D22" s="5"/>
      <c r="E22" s="4">
        <f>IFERROR(VLOOKUP(C22,British[[Unit]:[Cost]],2,0),0)</f>
        <v>0</v>
      </c>
      <c r="F22" s="4">
        <f>IFERROR(VLOOKUP(C22,British[[Unit]:[BP]],3,FALSE),0)</f>
        <v>0</v>
      </c>
      <c r="G22" s="4">
        <f>IFERROR(VLOOKUP(C22,British[],4,FALSE),0)</f>
        <v>0</v>
      </c>
      <c r="H22" s="4">
        <f>IFERROR(VLOOKUP(C22,British[],5,FALSE),0)</f>
        <v>0</v>
      </c>
      <c r="I22" s="4">
        <f>IFERROR(VLOOKUP(C22,British[],6,FALSE),0)</f>
        <v>0</v>
      </c>
      <c r="J22" s="4">
        <f>IFERROR(VLOOKUP(C22,British[],7,FALSE),0)</f>
        <v>0</v>
      </c>
      <c r="K22" s="4">
        <f>IFERROR(VLOOKUP(C22,British[],8,FALSE),0)</f>
        <v>0</v>
      </c>
      <c r="L22" s="4">
        <f>IFERROR(VLOOKUP(C22,British[],9,FALSE),0)</f>
        <v>0</v>
      </c>
      <c r="M22" s="4">
        <f>IFERROR(VLOOKUP(C22,British[],10,FALSE),0)</f>
        <v>0</v>
      </c>
      <c r="N22" s="4">
        <f>IFERROR(VLOOKUP(C22,British[],11,FALSE),0)</f>
        <v>0</v>
      </c>
      <c r="O22" s="4">
        <f>IFERROR(VLOOKUP(C22,British[],12,FALSE),0)</f>
        <v>0</v>
      </c>
      <c r="P22" s="4" t="str">
        <f>IFERROR(VLOOKUP(C22,British[],13,FALSE)," ")</f>
        <v xml:space="preserve"> </v>
      </c>
      <c r="Q22" s="4">
        <f>IFERROR(VLOOKUP(C22,British[],14,FALSE),0)</f>
        <v>0</v>
      </c>
      <c r="R22" s="4">
        <f>IFERROR(VLOOKUP(C22,British[],15,FALSE),0)</f>
        <v>0</v>
      </c>
      <c r="S22" s="4"/>
      <c r="T22" s="4"/>
    </row>
    <row r="23" spans="1:20" s="3" customFormat="1" ht="12.75" x14ac:dyDescent="0.2">
      <c r="A23" s="4">
        <v>20</v>
      </c>
      <c r="B23" s="4"/>
      <c r="C23" s="5"/>
      <c r="D23" s="5"/>
      <c r="E23" s="4">
        <f>IFERROR(VLOOKUP(C23,British[[Unit]:[Cost]],2,0),0)</f>
        <v>0</v>
      </c>
      <c r="F23" s="4">
        <f>IFERROR(VLOOKUP(C23,British[[Unit]:[BP]],3,FALSE),0)</f>
        <v>0</v>
      </c>
      <c r="G23" s="4">
        <f>IFERROR(VLOOKUP(C23,British[],4,FALSE),0)</f>
        <v>0</v>
      </c>
      <c r="H23" s="4">
        <f>IFERROR(VLOOKUP(C23,British[],5,FALSE),0)</f>
        <v>0</v>
      </c>
      <c r="I23" s="4">
        <f>IFERROR(VLOOKUP(C23,British[],6,FALSE),0)</f>
        <v>0</v>
      </c>
      <c r="J23" s="4">
        <f>IFERROR(VLOOKUP(C23,British[],7,FALSE),0)</f>
        <v>0</v>
      </c>
      <c r="K23" s="4">
        <f>IFERROR(VLOOKUP(C23,British[],8,FALSE),0)</f>
        <v>0</v>
      </c>
      <c r="L23" s="4">
        <f>IFERROR(VLOOKUP(C23,British[],9,FALSE),0)</f>
        <v>0</v>
      </c>
      <c r="M23" s="4">
        <f>IFERROR(VLOOKUP(C23,British[],10,FALSE),0)</f>
        <v>0</v>
      </c>
      <c r="N23" s="4">
        <f>IFERROR(VLOOKUP(C23,British[],11,FALSE),0)</f>
        <v>0</v>
      </c>
      <c r="O23" s="4">
        <f>IFERROR(VLOOKUP(C23,British[],12,FALSE),0)</f>
        <v>0</v>
      </c>
      <c r="P23" s="4" t="str">
        <f>IFERROR(VLOOKUP(C23,British[],13,FALSE)," ")</f>
        <v xml:space="preserve"> </v>
      </c>
      <c r="Q23" s="4">
        <f>IFERROR(VLOOKUP(C23,British[],14,FALSE),0)</f>
        <v>0</v>
      </c>
      <c r="R23" s="4">
        <f>IFERROR(VLOOKUP(C23,British[],15,FALSE),0)</f>
        <v>0</v>
      </c>
      <c r="S23" s="4"/>
      <c r="T23" s="4"/>
    </row>
    <row r="24" spans="1:20" s="3" customFormat="1" ht="12.75" x14ac:dyDescent="0.2">
      <c r="A24" s="4">
        <v>21</v>
      </c>
      <c r="B24" s="4"/>
      <c r="C24" s="5"/>
      <c r="D24" s="5"/>
      <c r="E24" s="4">
        <f>IFERROR(VLOOKUP(C24,British[[Unit]:[Cost]],2,0),0)</f>
        <v>0</v>
      </c>
      <c r="F24" s="4">
        <f>IFERROR(VLOOKUP(C24,British[[Unit]:[BP]],3,FALSE),0)</f>
        <v>0</v>
      </c>
      <c r="G24" s="4">
        <f>IFERROR(VLOOKUP(C24,British[],4,FALSE),0)</f>
        <v>0</v>
      </c>
      <c r="H24" s="4">
        <f>IFERROR(VLOOKUP(C24,British[],5,FALSE),0)</f>
        <v>0</v>
      </c>
      <c r="I24" s="4">
        <f>IFERROR(VLOOKUP(C24,British[],6,FALSE),0)</f>
        <v>0</v>
      </c>
      <c r="J24" s="4">
        <f>IFERROR(VLOOKUP(C24,British[],7,FALSE),0)</f>
        <v>0</v>
      </c>
      <c r="K24" s="4">
        <f>IFERROR(VLOOKUP(C24,British[],8,FALSE),0)</f>
        <v>0</v>
      </c>
      <c r="L24" s="4">
        <f>IFERROR(VLOOKUP(C24,British[],9,FALSE),0)</f>
        <v>0</v>
      </c>
      <c r="M24" s="4">
        <f>IFERROR(VLOOKUP(C24,British[],10,FALSE),0)</f>
        <v>0</v>
      </c>
      <c r="N24" s="4">
        <f>IFERROR(VLOOKUP(C24,British[],11,FALSE),0)</f>
        <v>0</v>
      </c>
      <c r="O24" s="4">
        <f>IFERROR(VLOOKUP(C24,British[],12,FALSE),0)</f>
        <v>0</v>
      </c>
      <c r="P24" s="4" t="str">
        <f>IFERROR(VLOOKUP(C24,British[],13,FALSE)," ")</f>
        <v xml:space="preserve"> </v>
      </c>
      <c r="Q24" s="4">
        <f>IFERROR(VLOOKUP(C24,British[],14,FALSE),0)</f>
        <v>0</v>
      </c>
      <c r="R24" s="4">
        <f>IFERROR(VLOOKUP(C24,British[],15,FALSE),0)</f>
        <v>0</v>
      </c>
      <c r="S24" s="4"/>
      <c r="T24" s="4"/>
    </row>
    <row r="25" spans="1:20" s="3" customFormat="1" ht="12.75" x14ac:dyDescent="0.2">
      <c r="A25" s="4">
        <v>22</v>
      </c>
      <c r="B25" s="4"/>
      <c r="C25" s="5"/>
      <c r="D25" s="5"/>
      <c r="E25" s="4">
        <f>IFERROR(VLOOKUP(C25,British[[Unit]:[Cost]],2,0),0)</f>
        <v>0</v>
      </c>
      <c r="F25" s="4">
        <f>IFERROR(VLOOKUP(C25,British[[Unit]:[BP]],3,FALSE),0)</f>
        <v>0</v>
      </c>
      <c r="G25" s="4">
        <f>IFERROR(VLOOKUP(C25,British[],4,FALSE),0)</f>
        <v>0</v>
      </c>
      <c r="H25" s="4">
        <f>IFERROR(VLOOKUP(C25,British[],5,FALSE),0)</f>
        <v>0</v>
      </c>
      <c r="I25" s="4">
        <f>IFERROR(VLOOKUP(C25,British[],6,FALSE),0)</f>
        <v>0</v>
      </c>
      <c r="J25" s="4">
        <f>IFERROR(VLOOKUP(C25,British[],7,FALSE),0)</f>
        <v>0</v>
      </c>
      <c r="K25" s="4">
        <f>IFERROR(VLOOKUP(C25,British[],8,FALSE),0)</f>
        <v>0</v>
      </c>
      <c r="L25" s="4">
        <f>IFERROR(VLOOKUP(C25,British[],9,FALSE),0)</f>
        <v>0</v>
      </c>
      <c r="M25" s="4">
        <f>IFERROR(VLOOKUP(C25,British[],10,FALSE),0)</f>
        <v>0</v>
      </c>
      <c r="N25" s="4">
        <f>IFERROR(VLOOKUP(C25,British[],11,FALSE),0)</f>
        <v>0</v>
      </c>
      <c r="O25" s="4">
        <f>IFERROR(VLOOKUP(C25,British[],12,FALSE),0)</f>
        <v>0</v>
      </c>
      <c r="P25" s="4" t="str">
        <f>IFERROR(VLOOKUP(C25,British[],13,FALSE)," ")</f>
        <v xml:space="preserve"> </v>
      </c>
      <c r="Q25" s="4">
        <f>IFERROR(VLOOKUP(C25,British[],14,FALSE),0)</f>
        <v>0</v>
      </c>
      <c r="R25" s="4">
        <f>IFERROR(VLOOKUP(C25,British[],15,FALSE),0)</f>
        <v>0</v>
      </c>
      <c r="S25" s="4"/>
      <c r="T25" s="4"/>
    </row>
    <row r="26" spans="1:20" s="3" customFormat="1" ht="12.75" x14ac:dyDescent="0.2">
      <c r="A26" s="4">
        <v>23</v>
      </c>
      <c r="B26" s="4"/>
      <c r="C26" s="5"/>
      <c r="D26" s="5"/>
      <c r="E26" s="4">
        <f>IFERROR(VLOOKUP(C26,British[[Unit]:[Cost]],2,0),0)</f>
        <v>0</v>
      </c>
      <c r="F26" s="4">
        <f>IFERROR(VLOOKUP(C26,British[[Unit]:[BP]],3,FALSE),0)</f>
        <v>0</v>
      </c>
      <c r="G26" s="4">
        <f>IFERROR(VLOOKUP(C26,British[],4,FALSE),0)</f>
        <v>0</v>
      </c>
      <c r="H26" s="4">
        <f>IFERROR(VLOOKUP(C26,British[],5,FALSE),0)</f>
        <v>0</v>
      </c>
      <c r="I26" s="4">
        <f>IFERROR(VLOOKUP(C26,British[],6,FALSE),0)</f>
        <v>0</v>
      </c>
      <c r="J26" s="4">
        <f>IFERROR(VLOOKUP(C26,British[],7,FALSE),0)</f>
        <v>0</v>
      </c>
      <c r="K26" s="4">
        <f>IFERROR(VLOOKUP(C26,British[],8,FALSE),0)</f>
        <v>0</v>
      </c>
      <c r="L26" s="4">
        <f>IFERROR(VLOOKUP(C26,British[],9,FALSE),0)</f>
        <v>0</v>
      </c>
      <c r="M26" s="4">
        <f>IFERROR(VLOOKUP(C26,British[],10,FALSE),0)</f>
        <v>0</v>
      </c>
      <c r="N26" s="4">
        <f>IFERROR(VLOOKUP(C26,British[],11,FALSE),0)</f>
        <v>0</v>
      </c>
      <c r="O26" s="4">
        <f>IFERROR(VLOOKUP(C26,British[],12,FALSE),0)</f>
        <v>0</v>
      </c>
      <c r="P26" s="4" t="str">
        <f>IFERROR(VLOOKUP(C26,British[],13,FALSE)," ")</f>
        <v xml:space="preserve"> </v>
      </c>
      <c r="Q26" s="4">
        <f>IFERROR(VLOOKUP(C26,British[],14,FALSE),0)</f>
        <v>0</v>
      </c>
      <c r="R26" s="4">
        <f>IFERROR(VLOOKUP(C26,British[],15,FALSE),0)</f>
        <v>0</v>
      </c>
      <c r="S26" s="4"/>
      <c r="T26" s="4"/>
    </row>
    <row r="27" spans="1:20" s="3" customFormat="1" ht="12.75" x14ac:dyDescent="0.2">
      <c r="A27" s="4">
        <v>24</v>
      </c>
      <c r="B27" s="4"/>
      <c r="C27" s="5"/>
      <c r="D27" s="5"/>
      <c r="E27" s="4">
        <f>IFERROR(VLOOKUP(C27,British[[Unit]:[Cost]],2,0),0)</f>
        <v>0</v>
      </c>
      <c r="F27" s="4">
        <f>IFERROR(VLOOKUP(C27,British[[Unit]:[BP]],3,FALSE),0)</f>
        <v>0</v>
      </c>
      <c r="G27" s="4">
        <f>IFERROR(VLOOKUP(C27,British[],4,FALSE),0)</f>
        <v>0</v>
      </c>
      <c r="H27" s="4">
        <f>IFERROR(VLOOKUP(C27,British[],5,FALSE),0)</f>
        <v>0</v>
      </c>
      <c r="I27" s="4">
        <f>IFERROR(VLOOKUP(C27,British[],6,FALSE),0)</f>
        <v>0</v>
      </c>
      <c r="J27" s="4">
        <f>IFERROR(VLOOKUP(C27,British[],7,FALSE),0)</f>
        <v>0</v>
      </c>
      <c r="K27" s="4">
        <f>IFERROR(VLOOKUP(C27,British[],8,FALSE),0)</f>
        <v>0</v>
      </c>
      <c r="L27" s="4">
        <f>IFERROR(VLOOKUP(C27,British[],9,FALSE),0)</f>
        <v>0</v>
      </c>
      <c r="M27" s="4">
        <f>IFERROR(VLOOKUP(C27,British[],10,FALSE),0)</f>
        <v>0</v>
      </c>
      <c r="N27" s="4">
        <f>IFERROR(VLOOKUP(C27,British[],11,FALSE),0)</f>
        <v>0</v>
      </c>
      <c r="O27" s="4">
        <f>IFERROR(VLOOKUP(C27,British[],12,FALSE),0)</f>
        <v>0</v>
      </c>
      <c r="P27" s="4" t="str">
        <f>IFERROR(VLOOKUP(C27,British[],13,FALSE)," ")</f>
        <v xml:space="preserve"> </v>
      </c>
      <c r="Q27" s="4">
        <f>IFERROR(VLOOKUP(C27,British[],14,FALSE),0)</f>
        <v>0</v>
      </c>
      <c r="R27" s="4">
        <f>IFERROR(VLOOKUP(C27,British[],15,FALSE),0)</f>
        <v>0</v>
      </c>
      <c r="S27" s="4"/>
      <c r="T27" s="4"/>
    </row>
    <row r="28" spans="1:20" s="3" customFormat="1" ht="12.75" x14ac:dyDescent="0.2">
      <c r="A28" s="4">
        <v>25</v>
      </c>
      <c r="B28" s="4"/>
      <c r="C28" s="5"/>
      <c r="D28" s="5"/>
      <c r="E28" s="4">
        <f>IFERROR(VLOOKUP(C28,British[[Unit]:[Cost]],2,0),0)</f>
        <v>0</v>
      </c>
      <c r="F28" s="4">
        <f>IFERROR(VLOOKUP(C28,British[[Unit]:[BP]],3,FALSE),0)</f>
        <v>0</v>
      </c>
      <c r="G28" s="4">
        <f>IFERROR(VLOOKUP(C28,British[],4,FALSE),0)</f>
        <v>0</v>
      </c>
      <c r="H28" s="4">
        <f>IFERROR(VLOOKUP(C28,British[],5,FALSE),0)</f>
        <v>0</v>
      </c>
      <c r="I28" s="4">
        <f>IFERROR(VLOOKUP(C28,British[],6,FALSE),0)</f>
        <v>0</v>
      </c>
      <c r="J28" s="4">
        <f>IFERROR(VLOOKUP(C28,British[],7,FALSE),0)</f>
        <v>0</v>
      </c>
      <c r="K28" s="4">
        <f>IFERROR(VLOOKUP(C28,British[],8,FALSE),0)</f>
        <v>0</v>
      </c>
      <c r="L28" s="4">
        <f>IFERROR(VLOOKUP(C28,British[],9,FALSE),0)</f>
        <v>0</v>
      </c>
      <c r="M28" s="4">
        <f>IFERROR(VLOOKUP(C28,British[],10,FALSE),0)</f>
        <v>0</v>
      </c>
      <c r="N28" s="4">
        <f>IFERROR(VLOOKUP(C28,British[],11,FALSE),0)</f>
        <v>0</v>
      </c>
      <c r="O28" s="4">
        <f>IFERROR(VLOOKUP(C28,British[],12,FALSE),0)</f>
        <v>0</v>
      </c>
      <c r="P28" s="4" t="str">
        <f>IFERROR(VLOOKUP(C28,British[],13,FALSE)," ")</f>
        <v xml:space="preserve"> </v>
      </c>
      <c r="Q28" s="4">
        <f>IFERROR(VLOOKUP(C28,British[],14,FALSE),0)</f>
        <v>0</v>
      </c>
      <c r="R28" s="4">
        <f>IFERROR(VLOOKUP(C28,British[],15,FALSE),0)</f>
        <v>0</v>
      </c>
      <c r="S28" s="4"/>
      <c r="T28" s="4"/>
    </row>
    <row r="29" spans="1:20" s="3" customFormat="1" ht="12.75" x14ac:dyDescent="0.2">
      <c r="A29" s="4">
        <v>26</v>
      </c>
      <c r="B29" s="4"/>
      <c r="C29" s="5"/>
      <c r="D29" s="5"/>
      <c r="E29" s="4">
        <f>IFERROR(VLOOKUP(C29,British[[Unit]:[Cost]],2,0),0)</f>
        <v>0</v>
      </c>
      <c r="F29" s="4">
        <f>IFERROR(VLOOKUP(C29,British[[Unit]:[BP]],3,FALSE),0)</f>
        <v>0</v>
      </c>
      <c r="G29" s="4">
        <f>IFERROR(VLOOKUP(C29,British[],4,FALSE),0)</f>
        <v>0</v>
      </c>
      <c r="H29" s="4">
        <f>IFERROR(VLOOKUP(C29,British[],5,FALSE),0)</f>
        <v>0</v>
      </c>
      <c r="I29" s="4">
        <f>IFERROR(VLOOKUP(C29,British[],6,FALSE),0)</f>
        <v>0</v>
      </c>
      <c r="J29" s="4">
        <f>IFERROR(VLOOKUP(C29,British[],7,FALSE),0)</f>
        <v>0</v>
      </c>
      <c r="K29" s="4">
        <f>IFERROR(VLOOKUP(C29,British[],8,FALSE),0)</f>
        <v>0</v>
      </c>
      <c r="L29" s="4">
        <f>IFERROR(VLOOKUP(C29,British[],9,FALSE),0)</f>
        <v>0</v>
      </c>
      <c r="M29" s="4">
        <f>IFERROR(VLOOKUP(C29,British[],10,FALSE),0)</f>
        <v>0</v>
      </c>
      <c r="N29" s="4">
        <f>IFERROR(VLOOKUP(C29,British[],11,FALSE),0)</f>
        <v>0</v>
      </c>
      <c r="O29" s="4">
        <f>IFERROR(VLOOKUP(C29,British[],12,FALSE),0)</f>
        <v>0</v>
      </c>
      <c r="P29" s="4" t="str">
        <f>IFERROR(VLOOKUP(C29,British[],13,FALSE)," ")</f>
        <v xml:space="preserve"> </v>
      </c>
      <c r="Q29" s="4">
        <f>IFERROR(VLOOKUP(C29,British[],14,FALSE),0)</f>
        <v>0</v>
      </c>
      <c r="R29" s="4">
        <f>IFERROR(VLOOKUP(C29,British[],15,FALSE),0)</f>
        <v>0</v>
      </c>
      <c r="S29" s="4"/>
      <c r="T29" s="4"/>
    </row>
    <row r="30" spans="1:20" s="3" customFormat="1" ht="12.75" x14ac:dyDescent="0.2">
      <c r="A30" s="4">
        <v>27</v>
      </c>
      <c r="B30" s="4"/>
      <c r="C30" s="5"/>
      <c r="D30" s="5"/>
      <c r="E30" s="4">
        <f>IFERROR(VLOOKUP(C30,British[[Unit]:[Cost]],2,0),0)</f>
        <v>0</v>
      </c>
      <c r="F30" s="4">
        <f>IFERROR(VLOOKUP(C30,British[[Unit]:[BP]],3,FALSE),0)</f>
        <v>0</v>
      </c>
      <c r="G30" s="4">
        <f>IFERROR(VLOOKUP(C30,British[],4,FALSE),0)</f>
        <v>0</v>
      </c>
      <c r="H30" s="4">
        <f>IFERROR(VLOOKUP(C30,British[],5,FALSE),0)</f>
        <v>0</v>
      </c>
      <c r="I30" s="4">
        <f>IFERROR(VLOOKUP(C30,British[],6,FALSE),0)</f>
        <v>0</v>
      </c>
      <c r="J30" s="4">
        <f>IFERROR(VLOOKUP(C30,British[],7,FALSE),0)</f>
        <v>0</v>
      </c>
      <c r="K30" s="4">
        <f>IFERROR(VLOOKUP(C30,British[],8,FALSE),0)</f>
        <v>0</v>
      </c>
      <c r="L30" s="4">
        <f>IFERROR(VLOOKUP(C30,British[],9,FALSE),0)</f>
        <v>0</v>
      </c>
      <c r="M30" s="4">
        <f>IFERROR(VLOOKUP(C30,British[],10,FALSE),0)</f>
        <v>0</v>
      </c>
      <c r="N30" s="4">
        <f>IFERROR(VLOOKUP(C30,British[],11,FALSE),0)</f>
        <v>0</v>
      </c>
      <c r="O30" s="4">
        <f>IFERROR(VLOOKUP(C30,British[],12,FALSE),0)</f>
        <v>0</v>
      </c>
      <c r="P30" s="4" t="str">
        <f>IFERROR(VLOOKUP(C30,British[],13,FALSE)," ")</f>
        <v xml:space="preserve"> </v>
      </c>
      <c r="Q30" s="4">
        <f>IFERROR(VLOOKUP(C30,British[],14,FALSE),0)</f>
        <v>0</v>
      </c>
      <c r="R30" s="4">
        <f>IFERROR(VLOOKUP(C30,British[],15,FALSE),0)</f>
        <v>0</v>
      </c>
      <c r="S30" s="4"/>
      <c r="T30" s="4"/>
    </row>
    <row r="31" spans="1:20" s="3" customFormat="1" ht="12.75" x14ac:dyDescent="0.2">
      <c r="A31" s="4">
        <v>28</v>
      </c>
      <c r="B31" s="4"/>
      <c r="C31" s="5"/>
      <c r="D31" s="5"/>
      <c r="E31" s="4">
        <f>IFERROR(VLOOKUP(C31,British[[Unit]:[Cost]],2,0),0)</f>
        <v>0</v>
      </c>
      <c r="F31" s="4">
        <f>IFERROR(VLOOKUP(C31,British[[Unit]:[BP]],3,FALSE),0)</f>
        <v>0</v>
      </c>
      <c r="G31" s="4">
        <f>IFERROR(VLOOKUP(C31,British[],4,FALSE),0)</f>
        <v>0</v>
      </c>
      <c r="H31" s="4">
        <f>IFERROR(VLOOKUP(C31,British[],5,FALSE),0)</f>
        <v>0</v>
      </c>
      <c r="I31" s="4">
        <f>IFERROR(VLOOKUP(C31,British[],6,FALSE),0)</f>
        <v>0</v>
      </c>
      <c r="J31" s="4">
        <f>IFERROR(VLOOKUP(C31,British[],7,FALSE),0)</f>
        <v>0</v>
      </c>
      <c r="K31" s="4">
        <f>IFERROR(VLOOKUP(C31,British[],8,FALSE),0)</f>
        <v>0</v>
      </c>
      <c r="L31" s="4">
        <f>IFERROR(VLOOKUP(C31,British[],9,FALSE),0)</f>
        <v>0</v>
      </c>
      <c r="M31" s="4">
        <f>IFERROR(VLOOKUP(C31,British[],10,FALSE),0)</f>
        <v>0</v>
      </c>
      <c r="N31" s="4">
        <f>IFERROR(VLOOKUP(C31,British[],11,FALSE),0)</f>
        <v>0</v>
      </c>
      <c r="O31" s="4">
        <f>IFERROR(VLOOKUP(C31,British[],12,FALSE),0)</f>
        <v>0</v>
      </c>
      <c r="P31" s="4" t="str">
        <f>IFERROR(VLOOKUP(C31,British[],13,FALSE)," ")</f>
        <v xml:space="preserve"> </v>
      </c>
      <c r="Q31" s="4">
        <f>IFERROR(VLOOKUP(C31,British[],14,FALSE),0)</f>
        <v>0</v>
      </c>
      <c r="R31" s="4">
        <f>IFERROR(VLOOKUP(C31,British[],15,FALSE),0)</f>
        <v>0</v>
      </c>
      <c r="S31" s="4"/>
      <c r="T31" s="4"/>
    </row>
    <row r="32" spans="1:20" s="3" customFormat="1" ht="12.75" x14ac:dyDescent="0.2">
      <c r="A32" s="4">
        <v>29</v>
      </c>
      <c r="B32" s="4"/>
      <c r="C32" s="5"/>
      <c r="D32" s="5"/>
      <c r="E32" s="4">
        <f>IFERROR(VLOOKUP(C32,British[[Unit]:[Cost]],2,0),0)</f>
        <v>0</v>
      </c>
      <c r="F32" s="4">
        <f>IFERROR(VLOOKUP(C32,British[[Unit]:[BP]],3,FALSE),0)</f>
        <v>0</v>
      </c>
      <c r="G32" s="4">
        <f>IFERROR(VLOOKUP(C32,British[],4,FALSE),0)</f>
        <v>0</v>
      </c>
      <c r="H32" s="4">
        <f>IFERROR(VLOOKUP(C32,British[],5,FALSE),0)</f>
        <v>0</v>
      </c>
      <c r="I32" s="4">
        <f>IFERROR(VLOOKUP(C32,British[],6,FALSE),0)</f>
        <v>0</v>
      </c>
      <c r="J32" s="4">
        <f>IFERROR(VLOOKUP(C32,British[],7,FALSE),0)</f>
        <v>0</v>
      </c>
      <c r="K32" s="4">
        <f>IFERROR(VLOOKUP(C32,British[],8,FALSE),0)</f>
        <v>0</v>
      </c>
      <c r="L32" s="4">
        <f>IFERROR(VLOOKUP(C32,British[],9,FALSE),0)</f>
        <v>0</v>
      </c>
      <c r="M32" s="4">
        <f>IFERROR(VLOOKUP(C32,British[],10,FALSE),0)</f>
        <v>0</v>
      </c>
      <c r="N32" s="4">
        <f>IFERROR(VLOOKUP(C32,British[],11,FALSE),0)</f>
        <v>0</v>
      </c>
      <c r="O32" s="4">
        <f>IFERROR(VLOOKUP(C32,British[],12,FALSE),0)</f>
        <v>0</v>
      </c>
      <c r="P32" s="4" t="str">
        <f>IFERROR(VLOOKUP(C32,British[],13,FALSE)," ")</f>
        <v xml:space="preserve"> </v>
      </c>
      <c r="Q32" s="4">
        <f>IFERROR(VLOOKUP(C32,British[],14,FALSE),0)</f>
        <v>0</v>
      </c>
      <c r="R32" s="4">
        <f>IFERROR(VLOOKUP(C32,British[],15,FALSE),0)</f>
        <v>0</v>
      </c>
      <c r="S32" s="4"/>
      <c r="T32" s="4"/>
    </row>
    <row r="33" spans="1:20" s="3" customFormat="1" ht="12.75" x14ac:dyDescent="0.2">
      <c r="A33" s="4">
        <v>30</v>
      </c>
      <c r="B33" s="4"/>
      <c r="C33" s="5"/>
      <c r="D33" s="5"/>
      <c r="E33" s="4">
        <f>IFERROR(VLOOKUP(C33,British[[Unit]:[Cost]],2,0),0)</f>
        <v>0</v>
      </c>
      <c r="F33" s="4">
        <f>IFERROR(VLOOKUP(C33,British[[Unit]:[BP]],3,FALSE),0)</f>
        <v>0</v>
      </c>
      <c r="G33" s="4">
        <f>IFERROR(VLOOKUP(C33,British[],4,FALSE),0)</f>
        <v>0</v>
      </c>
      <c r="H33" s="4">
        <f>IFERROR(VLOOKUP(C33,British[],5,FALSE),0)</f>
        <v>0</v>
      </c>
      <c r="I33" s="4">
        <f>IFERROR(VLOOKUP(C33,British[],6,FALSE),0)</f>
        <v>0</v>
      </c>
      <c r="J33" s="4">
        <f>IFERROR(VLOOKUP(C33,British[],7,FALSE),0)</f>
        <v>0</v>
      </c>
      <c r="K33" s="4">
        <f>IFERROR(VLOOKUP(C33,British[],8,FALSE),0)</f>
        <v>0</v>
      </c>
      <c r="L33" s="4">
        <f>IFERROR(VLOOKUP(C33,British[],9,FALSE),0)</f>
        <v>0</v>
      </c>
      <c r="M33" s="4">
        <f>IFERROR(VLOOKUP(C33,British[],10,FALSE),0)</f>
        <v>0</v>
      </c>
      <c r="N33" s="4">
        <f>IFERROR(VLOOKUP(C33,British[],11,FALSE),0)</f>
        <v>0</v>
      </c>
      <c r="O33" s="4">
        <f>IFERROR(VLOOKUP(C33,British[],12,FALSE),0)</f>
        <v>0</v>
      </c>
      <c r="P33" s="4" t="str">
        <f>IFERROR(VLOOKUP(C33,British[],13,FALSE)," ")</f>
        <v xml:space="preserve"> </v>
      </c>
      <c r="Q33" s="4">
        <f>IFERROR(VLOOKUP(C33,British[],14,FALSE),0)</f>
        <v>0</v>
      </c>
      <c r="R33" s="4">
        <f>IFERROR(VLOOKUP(C33,British[],15,FALSE),0)</f>
        <v>0</v>
      </c>
      <c r="S33" s="4"/>
      <c r="T33" s="4"/>
    </row>
    <row r="34" spans="1:20" s="3" customFormat="1" ht="12.75" x14ac:dyDescent="0.2">
      <c r="A34" s="2"/>
      <c r="B34" s="2"/>
      <c r="E34" s="4">
        <f>SUM(E4:E33)</f>
        <v>0</v>
      </c>
      <c r="F34" s="4">
        <f t="shared" ref="F34:J34" si="0">SUM(F4:F33)</f>
        <v>0</v>
      </c>
      <c r="G34" s="4">
        <f t="shared" si="0"/>
        <v>0</v>
      </c>
      <c r="H34" s="4">
        <f t="shared" si="0"/>
        <v>0</v>
      </c>
      <c r="I34" s="4">
        <f t="shared" si="0"/>
        <v>0</v>
      </c>
      <c r="J34" s="6">
        <f t="shared" si="0"/>
        <v>0</v>
      </c>
      <c r="K34" s="7"/>
      <c r="L34" s="7"/>
      <c r="M34" s="7"/>
      <c r="N34" s="7"/>
      <c r="O34" s="7"/>
      <c r="P34" s="7"/>
      <c r="Q34" s="7"/>
      <c r="R34" s="7"/>
      <c r="S34" s="2"/>
      <c r="T34" s="2"/>
    </row>
    <row r="35" spans="1:20" s="3" customFormat="1" ht="4.5" customHeight="1" x14ac:dyDescent="0.2">
      <c r="A35" s="2"/>
      <c r="B35" s="2"/>
      <c r="E35" s="2"/>
      <c r="F35" s="2"/>
      <c r="G35" s="2"/>
      <c r="H35" s="2"/>
      <c r="I35" s="2"/>
      <c r="J35" s="2"/>
      <c r="S35" s="2"/>
      <c r="T35" s="2"/>
    </row>
    <row r="36" spans="1:20" s="9" customFormat="1" ht="9.75" customHeight="1" x14ac:dyDescent="0.2">
      <c r="A36" s="13"/>
      <c r="B36" s="25" t="s">
        <v>10</v>
      </c>
      <c r="C36" s="25"/>
      <c r="D36" s="14">
        <f>F34/3*2</f>
        <v>0</v>
      </c>
      <c r="F36" s="13"/>
      <c r="G36" s="13"/>
      <c r="H36" s="13"/>
      <c r="I36" s="13"/>
      <c r="J36" s="13"/>
      <c r="K36" s="14" t="s">
        <v>12</v>
      </c>
      <c r="L36" s="14">
        <f>COUNTIF(C4:C33,"&lt;&gt;")-J34</f>
        <v>0</v>
      </c>
      <c r="M36" s="13"/>
      <c r="N36" s="13"/>
      <c r="O36" s="15"/>
      <c r="P36" s="15"/>
      <c r="Q36" s="15"/>
      <c r="R36" s="15"/>
      <c r="S36" s="13"/>
      <c r="T36" s="8"/>
    </row>
    <row r="37" spans="1:20" s="9" customFormat="1" ht="15" customHeight="1" x14ac:dyDescent="0.2">
      <c r="A37" s="13"/>
      <c r="B37" s="25" t="s">
        <v>11</v>
      </c>
      <c r="C37" s="25"/>
      <c r="D37" s="14">
        <f>F34*3/4</f>
        <v>0</v>
      </c>
      <c r="F37" s="13"/>
      <c r="G37" s="13" t="s">
        <v>53</v>
      </c>
      <c r="H37" s="13">
        <f>COUNTIF((T4:T33),"Force")</f>
        <v>0</v>
      </c>
      <c r="I37" s="13"/>
      <c r="J37" s="13"/>
      <c r="K37" s="16" t="s">
        <v>13</v>
      </c>
      <c r="L37" s="14">
        <f>L36*1/2</f>
        <v>0</v>
      </c>
      <c r="M37" s="13"/>
      <c r="N37" s="13"/>
      <c r="O37" s="15"/>
      <c r="P37" s="15"/>
      <c r="Q37" s="15"/>
      <c r="R37" s="15"/>
      <c r="S37" s="13"/>
      <c r="T37" s="8"/>
    </row>
    <row r="38" spans="1:20" s="9" customFormat="1" ht="15" customHeight="1" x14ac:dyDescent="0.2">
      <c r="A38" s="13"/>
      <c r="B38" s="25" t="s">
        <v>55</v>
      </c>
      <c r="C38" s="25"/>
      <c r="D38" s="14">
        <f>G34+(2*H37)+H38</f>
        <v>0</v>
      </c>
      <c r="F38" s="13"/>
      <c r="G38" s="13" t="s">
        <v>54</v>
      </c>
      <c r="H38" s="13">
        <f>COUNTIF((T4:T33),"Subordinate")</f>
        <v>0</v>
      </c>
      <c r="I38" s="13"/>
      <c r="J38" s="13"/>
      <c r="K38" s="17" t="s">
        <v>15</v>
      </c>
      <c r="L38" s="14">
        <f>L36*2/3</f>
        <v>0</v>
      </c>
      <c r="M38" s="13"/>
      <c r="N38" s="13"/>
      <c r="O38" s="15"/>
      <c r="P38" s="15"/>
      <c r="Q38" s="15"/>
      <c r="R38" s="15"/>
      <c r="S38" s="13"/>
      <c r="T38" s="8"/>
    </row>
    <row r="39" spans="1:20" s="9" customFormat="1" ht="12" x14ac:dyDescent="0.2">
      <c r="A39" s="13"/>
      <c r="B39" s="13"/>
      <c r="C39" s="15"/>
      <c r="D39" s="15"/>
      <c r="E39" s="13"/>
      <c r="F39" s="13"/>
      <c r="G39" s="13"/>
      <c r="H39" s="13"/>
      <c r="I39" s="13"/>
      <c r="J39" s="13"/>
      <c r="K39" s="18" t="s">
        <v>14</v>
      </c>
      <c r="L39" s="14">
        <f>L36*3/4</f>
        <v>0</v>
      </c>
      <c r="M39" s="13"/>
      <c r="N39" s="13"/>
      <c r="O39" s="15"/>
      <c r="P39" s="15"/>
      <c r="Q39" s="15"/>
      <c r="R39" s="15" t="s">
        <v>57</v>
      </c>
      <c r="S39" s="13"/>
      <c r="T39" s="8"/>
    </row>
  </sheetData>
  <sortState xmlns:xlrd2="http://schemas.microsoft.com/office/spreadsheetml/2017/richdata2" ref="C4:R27">
    <sortCondition ref="C4:C27"/>
  </sortState>
  <mergeCells count="3">
    <mergeCell ref="B36:C36"/>
    <mergeCell ref="B37:C37"/>
    <mergeCell ref="B38:C38"/>
  </mergeCells>
  <phoneticPr fontId="1" type="noConversion"/>
  <conditionalFormatting sqref="C4:R33">
    <cfRule type="cellIs" dxfId="0" priority="1" operator="equal">
      <formula>0</formula>
    </cfRule>
  </conditionalFormatting>
  <dataValidations count="1">
    <dataValidation type="list" allowBlank="1" showInputMessage="1" showErrorMessage="1" sqref="C4:C33" xr:uid="{5207D5A3-5CBF-4AA4-9746-1753D6E90E60}">
      <formula1>INDIRECT(B4)</formula1>
    </dataValidation>
  </dataValidations>
  <pageMargins left="0.15748031496062992" right="0.15748031496062992" top="0.39370078740157483" bottom="0.39370078740157483" header="0.11811023622047245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1]!Clear_7DttRR_Data_2">
                <anchor moveWithCells="1" sizeWithCells="1">
                  <from>
                    <xdr:col>17</xdr:col>
                    <xdr:colOff>95250</xdr:colOff>
                    <xdr:row>0</xdr:row>
                    <xdr:rowOff>47625</xdr:rowOff>
                  </from>
                  <to>
                    <xdr:col>17</xdr:col>
                    <xdr:colOff>1819275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1D6DDCB8-F8C0-49DF-A1B5-434C919FDC57}">
          <x14:formula1>
            <xm:f>'Drop down lists'!$A$14:$A$16</xm:f>
          </x14:formula1>
          <xm:sqref>S4:S33</xm:sqref>
        </x14:dataValidation>
        <x14:dataValidation type="list" showInputMessage="1" showErrorMessage="1" xr:uid="{DBC8A8F1-2E96-47EA-AB20-244695FC4A03}">
          <x14:formula1>
            <xm:f>'Drop down lists'!$A$1:$A$6</xm:f>
          </x14:formula1>
          <xm:sqref>B4:B33</xm:sqref>
        </x14:dataValidation>
        <x14:dataValidation type="list" showInputMessage="1" showErrorMessage="1" xr:uid="{A03C03F9-FA04-43D8-AB26-D4A2E5C57EEE}">
          <x14:formula1>
            <xm:f>'Drop down lists'!$A$18:$A$21</xm:f>
          </x14:formula1>
          <xm:sqref>T4:T33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6FE55-FFA0-4BD1-93F7-1A27674BD34C}">
  <dimension ref="A1:CC22"/>
  <sheetViews>
    <sheetView workbookViewId="0">
      <selection activeCell="R26" sqref="R26"/>
    </sheetView>
  </sheetViews>
  <sheetFormatPr defaultRowHeight="15" x14ac:dyDescent="0.25"/>
  <cols>
    <col min="4" max="17" width="2.42578125" customWidth="1"/>
    <col min="20" max="33" width="1.5703125" customWidth="1"/>
    <col min="36" max="49" width="2" customWidth="1"/>
    <col min="52" max="65" width="2.5703125" customWidth="1"/>
    <col min="68" max="81" width="3.140625" customWidth="1"/>
  </cols>
  <sheetData>
    <row r="1" spans="1:81" x14ac:dyDescent="0.25">
      <c r="C1" t="s">
        <v>47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16</v>
      </c>
      <c r="K1" t="s">
        <v>17</v>
      </c>
      <c r="L1" t="s">
        <v>18</v>
      </c>
      <c r="M1" t="s">
        <v>19</v>
      </c>
      <c r="N1" t="s">
        <v>25</v>
      </c>
      <c r="O1" t="s">
        <v>20</v>
      </c>
      <c r="P1" t="s">
        <v>22</v>
      </c>
      <c r="Q1" t="s">
        <v>26</v>
      </c>
      <c r="S1" t="s">
        <v>46</v>
      </c>
      <c r="T1" t="s">
        <v>1</v>
      </c>
      <c r="U1" t="s">
        <v>2</v>
      </c>
      <c r="V1" t="s">
        <v>3</v>
      </c>
      <c r="W1" t="s">
        <v>4</v>
      </c>
      <c r="X1" t="s">
        <v>5</v>
      </c>
      <c r="Y1" t="s">
        <v>6</v>
      </c>
      <c r="Z1" t="s">
        <v>16</v>
      </c>
      <c r="AA1" t="s">
        <v>17</v>
      </c>
      <c r="AB1" t="s">
        <v>18</v>
      </c>
      <c r="AC1" t="s">
        <v>19</v>
      </c>
      <c r="AD1" t="s">
        <v>25</v>
      </c>
      <c r="AE1" t="s">
        <v>20</v>
      </c>
      <c r="AF1" t="s">
        <v>22</v>
      </c>
      <c r="AG1" t="s">
        <v>26</v>
      </c>
      <c r="AI1" t="s">
        <v>48</v>
      </c>
      <c r="AJ1" t="s">
        <v>1</v>
      </c>
      <c r="AK1" t="s">
        <v>2</v>
      </c>
      <c r="AL1" t="s">
        <v>3</v>
      </c>
      <c r="AM1" t="s">
        <v>4</v>
      </c>
      <c r="AN1" t="s">
        <v>5</v>
      </c>
      <c r="AO1" t="s">
        <v>6</v>
      </c>
      <c r="AP1" t="s">
        <v>16</v>
      </c>
      <c r="AQ1" t="s">
        <v>17</v>
      </c>
      <c r="AR1" t="s">
        <v>18</v>
      </c>
      <c r="AS1" t="s">
        <v>19</v>
      </c>
      <c r="AT1" t="s">
        <v>25</v>
      </c>
      <c r="AU1" t="s">
        <v>20</v>
      </c>
      <c r="AV1" t="s">
        <v>22</v>
      </c>
      <c r="AW1" t="s">
        <v>26</v>
      </c>
      <c r="AY1" t="s">
        <v>7</v>
      </c>
      <c r="AZ1" t="s">
        <v>1</v>
      </c>
      <c r="BA1" t="s">
        <v>2</v>
      </c>
      <c r="BB1" t="s">
        <v>3</v>
      </c>
      <c r="BC1" t="s">
        <v>4</v>
      </c>
      <c r="BD1" t="s">
        <v>5</v>
      </c>
      <c r="BE1" t="s">
        <v>6</v>
      </c>
      <c r="BF1" t="s">
        <v>16</v>
      </c>
      <c r="BG1" t="s">
        <v>17</v>
      </c>
      <c r="BH1" t="s">
        <v>18</v>
      </c>
      <c r="BI1" t="s">
        <v>19</v>
      </c>
      <c r="BJ1" t="s">
        <v>25</v>
      </c>
      <c r="BK1" t="s">
        <v>20</v>
      </c>
      <c r="BL1" t="s">
        <v>22</v>
      </c>
      <c r="BM1" t="s">
        <v>26</v>
      </c>
      <c r="BO1" t="s">
        <v>49</v>
      </c>
      <c r="BP1" t="s">
        <v>1</v>
      </c>
      <c r="BQ1" t="s">
        <v>2</v>
      </c>
      <c r="BR1" t="s">
        <v>3</v>
      </c>
      <c r="BS1" t="s">
        <v>4</v>
      </c>
      <c r="BT1" t="s">
        <v>5</v>
      </c>
      <c r="BU1" t="s">
        <v>6</v>
      </c>
      <c r="BV1" t="s">
        <v>16</v>
      </c>
      <c r="BW1" t="s">
        <v>17</v>
      </c>
      <c r="BX1" t="s">
        <v>18</v>
      </c>
      <c r="BY1" t="s">
        <v>19</v>
      </c>
      <c r="BZ1" t="s">
        <v>25</v>
      </c>
      <c r="CA1" t="s">
        <v>20</v>
      </c>
      <c r="CB1" t="s">
        <v>22</v>
      </c>
      <c r="CC1" t="s">
        <v>26</v>
      </c>
    </row>
    <row r="2" spans="1:81" x14ac:dyDescent="0.25">
      <c r="A2" t="s">
        <v>7</v>
      </c>
    </row>
    <row r="3" spans="1:81" x14ac:dyDescent="0.25">
      <c r="A3" t="s">
        <v>46</v>
      </c>
      <c r="C3" t="s">
        <v>62</v>
      </c>
      <c r="S3" t="s">
        <v>63</v>
      </c>
      <c r="T3">
        <v>38</v>
      </c>
      <c r="U3">
        <v>5</v>
      </c>
      <c r="V3">
        <v>1</v>
      </c>
      <c r="X3">
        <v>1</v>
      </c>
      <c r="AI3" t="s">
        <v>85</v>
      </c>
      <c r="AY3" t="s">
        <v>7</v>
      </c>
      <c r="AZ3">
        <v>33</v>
      </c>
      <c r="BA3">
        <v>4</v>
      </c>
      <c r="BB3">
        <v>1</v>
      </c>
      <c r="BC3">
        <v>1</v>
      </c>
      <c r="BD3">
        <v>0</v>
      </c>
      <c r="BE3">
        <v>0</v>
      </c>
      <c r="BF3" t="s">
        <v>27</v>
      </c>
      <c r="BG3" t="s">
        <v>27</v>
      </c>
      <c r="BH3" t="s">
        <v>39</v>
      </c>
      <c r="BI3" t="s">
        <v>28</v>
      </c>
      <c r="BJ3">
        <v>5</v>
      </c>
      <c r="BM3" t="s">
        <v>43</v>
      </c>
      <c r="BO3" t="s">
        <v>59</v>
      </c>
      <c r="BP3">
        <v>100</v>
      </c>
      <c r="BQ3">
        <v>13</v>
      </c>
      <c r="BR3">
        <v>0</v>
      </c>
      <c r="BS3">
        <v>0</v>
      </c>
      <c r="BT3">
        <v>0</v>
      </c>
      <c r="BU3">
        <v>0</v>
      </c>
      <c r="BV3" t="s">
        <v>27</v>
      </c>
      <c r="BW3" t="s">
        <v>27</v>
      </c>
      <c r="BX3" t="s">
        <v>38</v>
      </c>
      <c r="BY3" t="s">
        <v>28</v>
      </c>
      <c r="BZ3" t="s">
        <v>27</v>
      </c>
      <c r="CA3" t="s">
        <v>24</v>
      </c>
      <c r="CB3" t="s">
        <v>21</v>
      </c>
      <c r="CC3" t="s">
        <v>58</v>
      </c>
    </row>
    <row r="4" spans="1:81" x14ac:dyDescent="0.25">
      <c r="A4" t="s">
        <v>47</v>
      </c>
      <c r="C4" t="s">
        <v>65</v>
      </c>
      <c r="S4" t="s">
        <v>60</v>
      </c>
      <c r="T4">
        <v>29</v>
      </c>
      <c r="U4">
        <v>4</v>
      </c>
      <c r="V4">
        <v>1</v>
      </c>
      <c r="X4">
        <v>1</v>
      </c>
      <c r="AI4" t="s">
        <v>86</v>
      </c>
    </row>
    <row r="5" spans="1:81" x14ac:dyDescent="0.25">
      <c r="A5" t="s">
        <v>48</v>
      </c>
      <c r="C5" t="s">
        <v>67</v>
      </c>
      <c r="S5" t="s">
        <v>8</v>
      </c>
      <c r="AI5" t="s">
        <v>87</v>
      </c>
    </row>
    <row r="6" spans="1:81" x14ac:dyDescent="0.25">
      <c r="A6" t="s">
        <v>49</v>
      </c>
      <c r="C6" t="s">
        <v>68</v>
      </c>
      <c r="S6" t="s">
        <v>84</v>
      </c>
      <c r="AI6" t="s">
        <v>89</v>
      </c>
    </row>
    <row r="7" spans="1:81" x14ac:dyDescent="0.25">
      <c r="C7" t="s">
        <v>69</v>
      </c>
      <c r="AI7" t="s">
        <v>90</v>
      </c>
    </row>
    <row r="8" spans="1:81" x14ac:dyDescent="0.25">
      <c r="C8" t="s">
        <v>71</v>
      </c>
      <c r="AI8" t="s">
        <v>91</v>
      </c>
    </row>
    <row r="9" spans="1:81" x14ac:dyDescent="0.25">
      <c r="C9" t="s">
        <v>72</v>
      </c>
      <c r="AI9" t="s">
        <v>92</v>
      </c>
    </row>
    <row r="10" spans="1:81" x14ac:dyDescent="0.25">
      <c r="C10" t="s">
        <v>73</v>
      </c>
      <c r="AI10" t="s">
        <v>94</v>
      </c>
    </row>
    <row r="11" spans="1:81" x14ac:dyDescent="0.25">
      <c r="C11" t="s">
        <v>74</v>
      </c>
      <c r="AI11" t="s">
        <v>97</v>
      </c>
    </row>
    <row r="12" spans="1:81" x14ac:dyDescent="0.25">
      <c r="C12" t="s">
        <v>75</v>
      </c>
      <c r="AI12" t="s">
        <v>98</v>
      </c>
    </row>
    <row r="13" spans="1:81" x14ac:dyDescent="0.25">
      <c r="C13" t="s">
        <v>76</v>
      </c>
      <c r="AI13" t="s">
        <v>101</v>
      </c>
    </row>
    <row r="14" spans="1:81" x14ac:dyDescent="0.25">
      <c r="C14" t="s">
        <v>77</v>
      </c>
      <c r="AI14" t="s">
        <v>103</v>
      </c>
    </row>
    <row r="15" spans="1:81" x14ac:dyDescent="0.25">
      <c r="A15" t="s">
        <v>50</v>
      </c>
      <c r="C15" t="s">
        <v>78</v>
      </c>
      <c r="AI15" t="s">
        <v>104</v>
      </c>
    </row>
    <row r="16" spans="1:81" x14ac:dyDescent="0.25">
      <c r="A16" t="s">
        <v>9</v>
      </c>
      <c r="C16" t="s">
        <v>79</v>
      </c>
      <c r="AI16" t="s">
        <v>105</v>
      </c>
    </row>
    <row r="17" spans="1:35" x14ac:dyDescent="0.25">
      <c r="C17" t="s">
        <v>80</v>
      </c>
      <c r="AI17" t="s">
        <v>106</v>
      </c>
    </row>
    <row r="18" spans="1:35" x14ac:dyDescent="0.25">
      <c r="C18" t="s">
        <v>81</v>
      </c>
      <c r="AI18" t="s">
        <v>108</v>
      </c>
    </row>
    <row r="19" spans="1:35" x14ac:dyDescent="0.25">
      <c r="A19" t="s">
        <v>52</v>
      </c>
      <c r="C19" t="s">
        <v>82</v>
      </c>
    </row>
    <row r="20" spans="1:35" x14ac:dyDescent="0.25">
      <c r="A20" t="s">
        <v>54</v>
      </c>
      <c r="C20" t="s">
        <v>83</v>
      </c>
    </row>
    <row r="21" spans="1:35" x14ac:dyDescent="0.25">
      <c r="C21" t="s">
        <v>111</v>
      </c>
    </row>
    <row r="22" spans="1:35" x14ac:dyDescent="0.25">
      <c r="C22" t="s">
        <v>114</v>
      </c>
    </row>
  </sheetData>
  <sortState xmlns:xlrd2="http://schemas.microsoft.com/office/spreadsheetml/2017/richdata2" ref="S3:S6">
    <sortCondition ref="S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Data</vt:lpstr>
      <vt:lpstr>Army list</vt:lpstr>
      <vt:lpstr>Drop down lists</vt:lpstr>
      <vt:lpstr>Helicopter</vt:lpstr>
      <vt:lpstr>Infantry</vt:lpstr>
      <vt:lpstr>Light</vt:lpstr>
      <vt:lpstr>MBT</vt:lpstr>
      <vt:lpstr>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Langham</dc:creator>
  <cp:lastModifiedBy>James Langham</cp:lastModifiedBy>
  <cp:lastPrinted>2021-06-17T10:16:59Z</cp:lastPrinted>
  <dcterms:created xsi:type="dcterms:W3CDTF">2021-06-01T09:19:50Z</dcterms:created>
  <dcterms:modified xsi:type="dcterms:W3CDTF">2021-06-20T09:29:36Z</dcterms:modified>
</cp:coreProperties>
</file>